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0215"/>
  </bookViews>
  <sheets>
    <sheet name="1 - Oprava vnútorných malieb" sheetId="2" r:id="rId1"/>
  </sheets>
  <definedNames>
    <definedName name="_xlnm.Print_Titles" localSheetId="0">'1 - Oprava vnútorných malieb'!$120:$120</definedName>
    <definedName name="_xlnm.Print_Area" localSheetId="0">'1 - Oprava vnútorných malieb'!$C$4:$Q$70,'1 - Oprava vnútorných malieb'!$C$76:$Q$104,'1 - Oprava vnútorných malieb'!$C$110:$Q$140</definedName>
  </definedNames>
  <calcPr calcId="114210" fullCalcOnLoad="1"/>
</workbook>
</file>

<file path=xl/calcChain.xml><?xml version="1.0" encoding="utf-8"?>
<calcChain xmlns="http://schemas.openxmlformats.org/spreadsheetml/2006/main">
  <c r="BI140" i="2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F137"/>
  <c r="BE137"/>
  <c r="AA137"/>
  <c r="Y137"/>
  <c r="W137"/>
  <c r="BK137"/>
  <c r="N137"/>
  <c r="BI136"/>
  <c r="BH136"/>
  <c r="BG136"/>
  <c r="BE136"/>
  <c r="AA136"/>
  <c r="Y136"/>
  <c r="W136"/>
  <c r="BK136"/>
  <c r="N136"/>
  <c r="BF136"/>
  <c r="BI135"/>
  <c r="BH135"/>
  <c r="BG135"/>
  <c r="BF135"/>
  <c r="BE135"/>
  <c r="AA135"/>
  <c r="Y135"/>
  <c r="W135"/>
  <c r="BK135"/>
  <c r="N135"/>
  <c r="BI134"/>
  <c r="BH134"/>
  <c r="BG134"/>
  <c r="BE134"/>
  <c r="AA134"/>
  <c r="Y134"/>
  <c r="Y133"/>
  <c r="Y132"/>
  <c r="W134"/>
  <c r="BK134"/>
  <c r="N134"/>
  <c r="BF134"/>
  <c r="BI131"/>
  <c r="BH131"/>
  <c r="BG131"/>
  <c r="BE131"/>
  <c r="AA131"/>
  <c r="AA130"/>
  <c r="Y131"/>
  <c r="Y130"/>
  <c r="W131"/>
  <c r="W130"/>
  <c r="BK131"/>
  <c r="BK130"/>
  <c r="N130"/>
  <c r="N92"/>
  <c r="N131"/>
  <c r="BF131"/>
  <c r="BI129"/>
  <c r="BH129"/>
  <c r="BG129"/>
  <c r="BE129"/>
  <c r="AA129"/>
  <c r="Y129"/>
  <c r="W129"/>
  <c r="BK129"/>
  <c r="N129"/>
  <c r="BF129"/>
  <c r="BI128"/>
  <c r="BH128"/>
  <c r="BG128"/>
  <c r="BF128"/>
  <c r="BE128"/>
  <c r="AA128"/>
  <c r="AA127"/>
  <c r="Y128"/>
  <c r="W128"/>
  <c r="W127"/>
  <c r="BK128"/>
  <c r="N128"/>
  <c r="BI126"/>
  <c r="BH126"/>
  <c r="BG126"/>
  <c r="BE126"/>
  <c r="AA126"/>
  <c r="Y126"/>
  <c r="W126"/>
  <c r="BK126"/>
  <c r="N126"/>
  <c r="BF126"/>
  <c r="BI125"/>
  <c r="BH125"/>
  <c r="BG125"/>
  <c r="BF125"/>
  <c r="BE125"/>
  <c r="AA125"/>
  <c r="Y125"/>
  <c r="W125"/>
  <c r="BK125"/>
  <c r="N125"/>
  <c r="BI124"/>
  <c r="BH124"/>
  <c r="BG124"/>
  <c r="BE124"/>
  <c r="AA124"/>
  <c r="Y124"/>
  <c r="Y123"/>
  <c r="W124"/>
  <c r="BK124"/>
  <c r="BK123"/>
  <c r="N124"/>
  <c r="BF124"/>
  <c r="F115"/>
  <c r="BI102"/>
  <c r="BH102"/>
  <c r="BG102"/>
  <c r="BE102"/>
  <c r="BI101"/>
  <c r="BH101"/>
  <c r="BG101"/>
  <c r="BE101"/>
  <c r="BI100"/>
  <c r="BH100"/>
  <c r="BG100"/>
  <c r="BE100"/>
  <c r="BI99"/>
  <c r="BH99"/>
  <c r="BG99"/>
  <c r="BE99"/>
  <c r="BI98"/>
  <c r="BH98"/>
  <c r="BG98"/>
  <c r="BE98"/>
  <c r="BI97"/>
  <c r="BH97"/>
  <c r="BG97"/>
  <c r="H34"/>
  <c r="BE97"/>
  <c r="F81"/>
  <c r="O21"/>
  <c r="E21"/>
  <c r="M118"/>
  <c r="O20"/>
  <c r="O18"/>
  <c r="E18"/>
  <c r="M117"/>
  <c r="O17"/>
  <c r="O15"/>
  <c r="E15"/>
  <c r="F84"/>
  <c r="O14"/>
  <c r="F117"/>
  <c r="M115"/>
  <c r="F112"/>
  <c r="M81"/>
  <c r="H35"/>
  <c r="AA123"/>
  <c r="AA122"/>
  <c r="AA133"/>
  <c r="AA132"/>
  <c r="M84"/>
  <c r="BK127"/>
  <c r="N127"/>
  <c r="N91"/>
  <c r="H36"/>
  <c r="Y127"/>
  <c r="Y122"/>
  <c r="Y121"/>
  <c r="BK133"/>
  <c r="BK132"/>
  <c r="N132"/>
  <c r="N93"/>
  <c r="M32"/>
  <c r="W123"/>
  <c r="W122"/>
  <c r="BK122"/>
  <c r="F118"/>
  <c r="N123"/>
  <c r="N90"/>
  <c r="N133"/>
  <c r="N94"/>
  <c r="F78"/>
  <c r="F83"/>
  <c r="W133"/>
  <c r="W132"/>
  <c r="H32"/>
  <c r="M83"/>
  <c r="AA121"/>
  <c r="W121"/>
  <c r="BK121"/>
  <c r="N121"/>
  <c r="N88"/>
  <c r="N122"/>
  <c r="N89"/>
  <c r="N99"/>
  <c r="BF99"/>
  <c r="N102"/>
  <c r="BF102"/>
  <c r="N100"/>
  <c r="BF100"/>
  <c r="N98"/>
  <c r="BF98"/>
  <c r="M27"/>
  <c r="N101"/>
  <c r="BF101"/>
  <c r="N97"/>
  <c r="BF97"/>
  <c r="N96"/>
  <c r="M33"/>
  <c r="H33"/>
  <c r="M28"/>
  <c r="L104"/>
  <c r="M30"/>
  <c r="L38"/>
</calcChain>
</file>

<file path=xl/sharedStrings.xml><?xml version="1.0" encoding="utf-8"?>
<sst xmlns="http://schemas.openxmlformats.org/spreadsheetml/2006/main" count="356" uniqueCount="147">
  <si>
    <t>Hárok obsahuje:</t>
  </si>
  <si>
    <t/>
  </si>
  <si>
    <t>False</t>
  </si>
  <si>
    <t>optimalizované pre tlač zostáv vo formáte A4 - na výšku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</si>
  <si>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</si>
  <si>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</si>
  <si>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</si>
  <si>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</si>
  <si>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</si>
  <si>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</si>
  <si>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</si>
  <si>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</si>
  <si>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</si>
  <si>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</si>
  <si>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</si>
  <si>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</si>
  <si>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</si>
  <si>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</si>
  <si>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</si>
  <si>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</si>
  <si>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</si>
  <si>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</si>
  <si>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</si>
  <si>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</si>
  <si>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</si>
  <si>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</si>
  <si>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</si>
  <si>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</si>
  <si>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</si>
  <si>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</si>
  <si>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</si>
  <si>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</si>
  <si>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</si>
  <si>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</si>
  <si>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</si>
  <si>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</si>
  <si>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</si>
  <si>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</si>
  <si>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</si>
  <si>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</si>
  <si>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{714e5b5f-dca0-432b-a7ab-2275049daa4f}</t>
  </si>
  <si>
    <t>2</t>
  </si>
  <si>
    <t>3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</si>
  <si>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</si>
  <si>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</si>
  <si>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</si>
  <si>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</si>
  <si>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</si>
  <si>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</si>
  <si>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</si>
  <si>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</si>
  <si>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</si>
  <si>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</si>
  <si>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</si>
  <si>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</si>
  <si>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</si>
  <si>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</si>
  <si>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</si>
  <si>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</si>
  <si>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</si>
  <si>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</si>
  <si>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</si>
  <si>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784 - Dokončovacie práce - maľby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</si>
  <si>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</si>
  <si>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</si>
  <si>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</si>
  <si>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</si>
  <si>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</si>
  <si>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</si>
  <si>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</si>
  <si>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</si>
  <si>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</si>
  <si>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</si>
  <si>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</si>
  <si>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</si>
  <si>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</si>
  <si>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</si>
  <si>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</si>
  <si>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</si>
  <si>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</si>
  <si>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</si>
  <si>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</si>
  <si>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</si>
  <si>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</si>
  <si>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</si>
  <si>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</si>
  <si>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</si>
  <si>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</si>
  <si>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612421131</t>
  </si>
  <si>
    <t>Oprava vnútorných vápenných omietok stien, opravovaná plocha do 3 %, štuková</t>
  </si>
  <si>
    <t>m2</t>
  </si>
  <si>
    <t>4</t>
  </si>
  <si>
    <t>1104746564</t>
  </si>
  <si>
    <t>624941111</t>
  </si>
  <si>
    <t>Prelepenie škár sadrokartónu s vložením výstužnej pásky</t>
  </si>
  <si>
    <t>m</t>
  </si>
  <si>
    <t>1872978820</t>
  </si>
  <si>
    <t>M</t>
  </si>
  <si>
    <t>5903068000</t>
  </si>
  <si>
    <t>Páska zo sklených vlákien 25 m, RIGIPS</t>
  </si>
  <si>
    <t>32</t>
  </si>
  <si>
    <t>16</t>
  </si>
  <si>
    <t>-1623446979</t>
  </si>
  <si>
    <t>941955004</t>
  </si>
  <si>
    <t>Lešenie ľahké pracovné pomocné s výškou lešeňovej podlahy nad 2,50 do 3,5 m</t>
  </si>
  <si>
    <t>-1068938624</t>
  </si>
  <si>
    <t>5</t>
  </si>
  <si>
    <t>952901110</t>
  </si>
  <si>
    <t>Čistenie budov po maľbách</t>
  </si>
  <si>
    <t>1153097804</t>
  </si>
  <si>
    <t>6</t>
  </si>
  <si>
    <t>999281111</t>
  </si>
  <si>
    <t>Presun hmôt pre opravy a údržbu objektov vrátane vonkajších plášťov výšky do 25 m</t>
  </si>
  <si>
    <t>t</t>
  </si>
  <si>
    <t>283865115</t>
  </si>
  <si>
    <t>7</t>
  </si>
  <si>
    <t>784410110</t>
  </si>
  <si>
    <t>Penetrovanie jednonásobné jemnozrnných podkladov výšky nad 3, 80 m</t>
  </si>
  <si>
    <t>2087950798</t>
  </si>
  <si>
    <t>8</t>
  </si>
  <si>
    <t>784410510</t>
  </si>
  <si>
    <t>-1921709405</t>
  </si>
  <si>
    <t>9</t>
  </si>
  <si>
    <t>784418011</t>
  </si>
  <si>
    <t>Zakrývanie otvorov a zariadení fóliou v miestnostiach</t>
  </si>
  <si>
    <t>-417857596</t>
  </si>
  <si>
    <t>10</t>
  </si>
  <si>
    <t>784418013</t>
  </si>
  <si>
    <t xml:space="preserve">Zakrývanie podláh a zariadení plachtou v miestnostiach alebo na schodisku   </t>
  </si>
  <si>
    <t>-1836312331</t>
  </si>
  <si>
    <t>11</t>
  </si>
  <si>
    <t>784430301</t>
  </si>
  <si>
    <t>Vyhladenie spojov akrylátovým tmelom jednonásobné do výšky 3.80 m</t>
  </si>
  <si>
    <t>-544841577</t>
  </si>
  <si>
    <t>12</t>
  </si>
  <si>
    <t>784430304</t>
  </si>
  <si>
    <t>Vyhladenie spojov akrylátovým tmelom dvojnásobné výšky nad 3.80 m</t>
  </si>
  <si>
    <t>1189729237</t>
  </si>
  <si>
    <t>13</t>
  </si>
  <si>
    <t>784452272</t>
  </si>
  <si>
    <t>491201002</t>
  </si>
  <si>
    <t>Prebrúsenie a oprášenie jemnozrnných povrchov výšky nad 3, 80 m</t>
  </si>
  <si>
    <t xml:space="preserve">Maľby z maliarskych zmesí , ručne nanášané dvojnásobné základné na podklad jemnozrnný výšky nad 3, 80 m   </t>
  </si>
  <si>
    <t xml:space="preserve">                                 KRYCÍ LIST ROZPOČTU                       Príloha č. 1</t>
  </si>
  <si>
    <t>Dom smútku</t>
  </si>
  <si>
    <t>Obec Čaklov</t>
  </si>
  <si>
    <t>SO1 - Oprava vnútorných malieb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</si>
</sst>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7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6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2" fillId="0" borderId="9" xfId="0" applyNumberFormat="1" applyFont="1" applyBorder="1" applyAlignment="1"/>
    <xf numFmtId="166" fontId="22" fillId="0" borderId="10" xfId="0" applyNumberFormat="1" applyFont="1" applyBorder="1" applyAlignment="1"/>
    <xf numFmtId="167" fontId="23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1" xfId="0" applyFont="1" applyBorder="1" applyAlignment="1"/>
    <xf numFmtId="166" fontId="6" fillId="0" borderId="0" xfId="0" applyNumberFormat="1" applyFont="1" applyBorder="1" applyAlignment="1"/>
    <xf numFmtId="166" fontId="6" fillId="0" borderId="12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23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4" fontId="17" fillId="4" borderId="0" xfId="0" applyNumberFormat="1" applyFont="1" applyFill="1" applyBorder="1" applyAlignment="1">
      <alignment vertical="center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167" fontId="0" fillId="3" borderId="22" xfId="0" applyNumberFormat="1" applyFont="1" applyFill="1" applyBorder="1" applyAlignment="1" applyProtection="1">
      <alignment vertical="center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167" fontId="17" fillId="0" borderId="9" xfId="0" applyNumberFormat="1" applyFont="1" applyBorder="1" applyAlignment="1"/>
    <xf numFmtId="167" fontId="3" fillId="0" borderId="9" xfId="0" applyNumberFormat="1" applyFont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2" borderId="0" xfId="1" applyFont="1" applyFill="1" applyAlignment="1" applyProtection="1">
      <alignment horizontal="center" vertical="center"/>
    </xf>
    <xf numFmtId="4" fontId="20" fillId="0" borderId="0" xfId="0" applyNumberFormat="1" applyFont="1" applyBorder="1" applyAlignment="1">
      <alignment vertical="center"/>
    </xf>
    <xf numFmtId="167" fontId="5" fillId="0" borderId="20" xfId="0" applyNumberFormat="1" applyFont="1" applyBorder="1" applyAlignment="1"/>
    <xf numFmtId="167" fontId="5" fillId="0" borderId="20" xfId="0" applyNumberFormat="1" applyFont="1" applyBorder="1" applyAlignment="1">
      <alignment vertical="center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21" fillId="4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vertical="center"/>
    </xf>
    <xf numFmtId="0" fontId="0" fillId="0" borderId="22" xfId="0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167" fontId="5" fillId="0" borderId="14" xfId="0" applyNumberFormat="1" applyFont="1" applyBorder="1" applyAlignment="1"/>
    <xf numFmtId="167" fontId="5" fillId="0" borderId="14" xfId="0" applyNumberFormat="1" applyFont="1" applyBorder="1" applyAlignment="1">
      <alignment vertical="center"/>
    </xf>
    <xf numFmtId="167" fontId="4" fillId="0" borderId="9" xfId="0" applyNumberFormat="1" applyFont="1" applyBorder="1" applyAlignment="1"/>
    <xf numFmtId="167" fontId="4" fillId="0" borderId="9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1"/>
  <sheetViews>
    <sheetView showGridLines="0" tabSelected="1" workbookViewId="0">
      <pane ySplit="1" topLeftCell="A115" activePane="bottomLeft" state="frozen"/>
      <selection pane="bottomLeft" activeCell="F8" sqref="F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56"/>
      <c r="B1" s="6"/>
      <c r="C1" s="6"/>
      <c r="D1" s="7" t="s">
        <v>0</v>
      </c>
      <c r="E1" s="6"/>
      <c r="F1" s="8" t="s">
        <v>45</v>
      </c>
      <c r="G1" s="8"/>
      <c r="H1" s="153" t="s">
        <v>46</v>
      </c>
      <c r="I1" s="153"/>
      <c r="J1" s="153"/>
      <c r="K1" s="153"/>
      <c r="L1" s="8" t="s">
        <v>47</v>
      </c>
      <c r="M1" s="6"/>
      <c r="N1" s="6"/>
      <c r="O1" s="7" t="s">
        <v>48</v>
      </c>
      <c r="P1" s="6"/>
      <c r="Q1" s="6"/>
      <c r="R1" s="6"/>
      <c r="S1" s="8" t="s">
        <v>49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117" t="s">
        <v>3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S2" s="145" t="s">
        <v>4</v>
      </c>
      <c r="T2" s="146"/>
      <c r="U2" s="146"/>
      <c r="V2" s="146"/>
      <c r="W2" s="146"/>
      <c r="X2" s="146"/>
      <c r="Y2" s="146"/>
      <c r="Z2" s="146"/>
      <c r="AA2" s="146"/>
      <c r="AB2" s="146"/>
      <c r="AC2" s="146"/>
      <c r="AT2" s="10" t="s">
        <v>40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38</v>
      </c>
    </row>
    <row r="4" spans="1:66" ht="36.950000000000003" customHeight="1">
      <c r="B4" s="14"/>
      <c r="C4" s="119" t="s">
        <v>143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5"/>
      <c r="T4" s="16" t="s">
        <v>5</v>
      </c>
      <c r="AT4" s="10" t="s">
        <v>2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6</v>
      </c>
      <c r="E6" s="17"/>
      <c r="F6" s="121" t="s">
        <v>144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7"/>
      <c r="R6" s="15"/>
    </row>
    <row r="7" spans="1:66" s="1" customFormat="1" ht="32.85" customHeight="1">
      <c r="B7" s="22"/>
      <c r="C7" s="23"/>
      <c r="D7" s="19" t="s">
        <v>50</v>
      </c>
      <c r="E7" s="23"/>
      <c r="F7" s="123" t="s">
        <v>146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23"/>
      <c r="R7" s="24"/>
    </row>
    <row r="8" spans="1:66" s="1" customFormat="1" ht="14.45" customHeight="1">
      <c r="B8" s="22"/>
      <c r="C8" s="23"/>
      <c r="D8" s="20" t="s">
        <v>7</v>
      </c>
      <c r="E8" s="23"/>
      <c r="F8" s="18" t="s">
        <v>1</v>
      </c>
      <c r="G8" s="23"/>
      <c r="H8" s="23"/>
      <c r="I8" s="23"/>
      <c r="J8" s="23"/>
      <c r="K8" s="23"/>
      <c r="L8" s="23"/>
      <c r="M8" s="20" t="s">
        <v>8</v>
      </c>
      <c r="N8" s="23"/>
      <c r="O8" s="18" t="s">
        <v>1</v>
      </c>
      <c r="P8" s="23"/>
      <c r="Q8" s="23"/>
      <c r="R8" s="24"/>
    </row>
    <row r="9" spans="1:66" s="1" customFormat="1" ht="14.45" customHeight="1">
      <c r="B9" s="22"/>
      <c r="C9" s="23"/>
      <c r="D9" s="20" t="s">
        <v>9</v>
      </c>
      <c r="E9" s="23"/>
      <c r="F9" s="18" t="s">
        <v>10</v>
      </c>
      <c r="G9" s="23"/>
      <c r="H9" s="23"/>
      <c r="I9" s="23"/>
      <c r="J9" s="23"/>
      <c r="K9" s="23"/>
      <c r="L9" s="23"/>
      <c r="M9" s="20" t="s">
        <v>11</v>
      </c>
      <c r="N9" s="23"/>
      <c r="O9" s="125"/>
      <c r="P9" s="126"/>
      <c r="Q9" s="23"/>
      <c r="R9" s="24"/>
    </row>
    <row r="10" spans="1:66" s="1" customFormat="1" ht="10.9" customHeigh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5" customHeight="1">
      <c r="B11" s="22"/>
      <c r="C11" s="23"/>
      <c r="D11" s="20" t="s">
        <v>12</v>
      </c>
      <c r="E11" s="23"/>
      <c r="F11" s="23"/>
      <c r="G11" s="23"/>
      <c r="H11" s="23"/>
      <c r="I11" s="23"/>
      <c r="J11" s="23"/>
      <c r="K11" s="23"/>
      <c r="L11" s="23"/>
      <c r="M11" s="20" t="s">
        <v>13</v>
      </c>
      <c r="N11" s="23"/>
      <c r="O11" s="112">
        <v>332291</v>
      </c>
      <c r="P11" s="112"/>
      <c r="Q11" s="23"/>
      <c r="R11" s="24"/>
    </row>
    <row r="12" spans="1:66" s="1" customFormat="1" ht="18" customHeight="1">
      <c r="B12" s="22"/>
      <c r="C12" s="23"/>
      <c r="D12" s="23"/>
      <c r="E12" s="18" t="s">
        <v>145</v>
      </c>
      <c r="F12" s="23"/>
      <c r="G12" s="23"/>
      <c r="H12" s="23"/>
      <c r="I12" s="23"/>
      <c r="J12" s="23"/>
      <c r="K12" s="23"/>
      <c r="L12" s="23"/>
      <c r="M12" s="20" t="s">
        <v>14</v>
      </c>
      <c r="N12" s="23"/>
      <c r="O12" s="112"/>
      <c r="P12" s="112"/>
      <c r="Q12" s="23"/>
      <c r="R12" s="24"/>
    </row>
    <row r="13" spans="1:66" s="1" customFormat="1" ht="6.9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5" customHeight="1">
      <c r="B14" s="22"/>
      <c r="C14" s="23"/>
      <c r="D14" s="20" t="s">
        <v>15</v>
      </c>
      <c r="E14" s="23"/>
      <c r="F14" s="23"/>
      <c r="G14" s="23"/>
      <c r="H14" s="23"/>
      <c r="I14" s="23"/>
      <c r="J14" s="23"/>
      <c r="K14" s="23"/>
      <c r="L14" s="23"/>
      <c r="M14" s="20" t="s">
        <v>13</v>
      </c>
      <c r="N14" s="23"/>
      <c r="O14" s="113" t="e">
        <f>IF(#REF!="","",#REF!)</f>
        <v>#REF!</v>
      </c>
      <c r="P14" s="112"/>
      <c r="Q14" s="23"/>
      <c r="R14" s="24"/>
    </row>
    <row r="15" spans="1:66" s="1" customFormat="1" ht="18" customHeight="1">
      <c r="B15" s="22"/>
      <c r="C15" s="23"/>
      <c r="D15" s="23"/>
      <c r="E15" s="113" t="e">
        <f>IF(#REF!="","",#REF!)</f>
        <v>#REF!</v>
      </c>
      <c r="F15" s="114"/>
      <c r="G15" s="114"/>
      <c r="H15" s="114"/>
      <c r="I15" s="114"/>
      <c r="J15" s="114"/>
      <c r="K15" s="114"/>
      <c r="L15" s="114"/>
      <c r="M15" s="20" t="s">
        <v>14</v>
      </c>
      <c r="N15" s="23"/>
      <c r="O15" s="113" t="e">
        <f>IF(#REF!="","",#REF!)</f>
        <v>#REF!</v>
      </c>
      <c r="P15" s="112"/>
      <c r="Q15" s="23"/>
      <c r="R15" s="24"/>
    </row>
    <row r="16" spans="1:66" s="1" customFormat="1" ht="6.95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5" customHeight="1">
      <c r="B17" s="22"/>
      <c r="C17" s="23"/>
      <c r="D17" s="20" t="s">
        <v>16</v>
      </c>
      <c r="E17" s="23"/>
      <c r="F17" s="23"/>
      <c r="G17" s="23"/>
      <c r="H17" s="23"/>
      <c r="I17" s="23"/>
      <c r="J17" s="23"/>
      <c r="K17" s="23"/>
      <c r="L17" s="23"/>
      <c r="M17" s="20" t="s">
        <v>13</v>
      </c>
      <c r="N17" s="23"/>
      <c r="O17" s="112" t="e">
        <f>IF(#REF!="","",#REF!)</f>
        <v>#REF!</v>
      </c>
      <c r="P17" s="112"/>
      <c r="Q17" s="23"/>
      <c r="R17" s="24"/>
    </row>
    <row r="18" spans="2:18" s="1" customFormat="1" ht="18" customHeight="1">
      <c r="B18" s="22"/>
      <c r="C18" s="23"/>
      <c r="D18" s="23"/>
      <c r="E18" s="18" t="e">
        <f>IF(#REF!="","",#REF!)</f>
        <v>#REF!</v>
      </c>
      <c r="F18" s="23"/>
      <c r="G18" s="23"/>
      <c r="H18" s="23"/>
      <c r="I18" s="23"/>
      <c r="J18" s="23"/>
      <c r="K18" s="23"/>
      <c r="L18" s="23"/>
      <c r="M18" s="20" t="s">
        <v>14</v>
      </c>
      <c r="N18" s="23"/>
      <c r="O18" s="112" t="e">
        <f>IF(#REF!="","",#REF!)</f>
        <v>#REF!</v>
      </c>
      <c r="P18" s="112"/>
      <c r="Q18" s="23"/>
      <c r="R18" s="24"/>
    </row>
    <row r="19" spans="2:18" s="1" customFormat="1" ht="6.95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5" customHeight="1">
      <c r="B20" s="22"/>
      <c r="C20" s="23"/>
      <c r="D20" s="20" t="s">
        <v>17</v>
      </c>
      <c r="E20" s="23"/>
      <c r="F20" s="23"/>
      <c r="G20" s="23"/>
      <c r="H20" s="23"/>
      <c r="I20" s="23"/>
      <c r="J20" s="23"/>
      <c r="K20" s="23"/>
      <c r="L20" s="23"/>
      <c r="M20" s="20" t="s">
        <v>13</v>
      </c>
      <c r="N20" s="23"/>
      <c r="O20" s="112" t="e">
        <f>IF(#REF!="","",#REF!)</f>
        <v>#REF!</v>
      </c>
      <c r="P20" s="112"/>
      <c r="Q20" s="23"/>
      <c r="R20" s="24"/>
    </row>
    <row r="21" spans="2:18" s="1" customFormat="1" ht="18" customHeight="1">
      <c r="B21" s="22"/>
      <c r="C21" s="23"/>
      <c r="D21" s="23"/>
      <c r="E21" s="18" t="e">
        <f>IF(#REF!="","",#REF!)</f>
        <v>#REF!</v>
      </c>
      <c r="F21" s="23"/>
      <c r="G21" s="23"/>
      <c r="H21" s="23"/>
      <c r="I21" s="23"/>
      <c r="J21" s="23"/>
      <c r="K21" s="23"/>
      <c r="L21" s="23"/>
      <c r="M21" s="20" t="s">
        <v>14</v>
      </c>
      <c r="N21" s="23"/>
      <c r="O21" s="112" t="e">
        <f>IF(#REF!="","",#REF!)</f>
        <v>#REF!</v>
      </c>
      <c r="P21" s="112"/>
      <c r="Q21" s="23"/>
      <c r="R21" s="24"/>
    </row>
    <row r="22" spans="2:18" s="1" customFormat="1" ht="6.95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5" customHeight="1">
      <c r="B23" s="22"/>
      <c r="C23" s="23"/>
      <c r="D23" s="20" t="s">
        <v>18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22.5" customHeight="1">
      <c r="B24" s="22"/>
      <c r="C24" s="23"/>
      <c r="D24" s="23"/>
      <c r="E24" s="127" t="s">
        <v>1</v>
      </c>
      <c r="F24" s="127"/>
      <c r="G24" s="127"/>
      <c r="H24" s="127"/>
      <c r="I24" s="127"/>
      <c r="J24" s="127"/>
      <c r="K24" s="127"/>
      <c r="L24" s="127"/>
      <c r="M24" s="23"/>
      <c r="N24" s="23"/>
      <c r="O24" s="23"/>
      <c r="P24" s="23"/>
      <c r="Q24" s="23"/>
      <c r="R24" s="24"/>
    </row>
    <row r="25" spans="2:18" s="1" customFormat="1" ht="6.9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3"/>
      <c r="R26" s="24"/>
    </row>
    <row r="27" spans="2:18" s="1" customFormat="1" ht="14.45" customHeight="1">
      <c r="B27" s="22"/>
      <c r="C27" s="23"/>
      <c r="D27" s="57" t="s">
        <v>51</v>
      </c>
      <c r="E27" s="23"/>
      <c r="F27" s="23"/>
      <c r="G27" s="23"/>
      <c r="H27" s="23"/>
      <c r="I27" s="23"/>
      <c r="J27" s="23"/>
      <c r="K27" s="23"/>
      <c r="L27" s="23"/>
      <c r="M27" s="128" t="e">
        <f>N88</f>
        <v>#REF!</v>
      </c>
      <c r="N27" s="128"/>
      <c r="O27" s="128"/>
      <c r="P27" s="128"/>
      <c r="Q27" s="23"/>
      <c r="R27" s="24"/>
    </row>
    <row r="28" spans="2:18" s="1" customFormat="1" ht="14.45" customHeight="1">
      <c r="B28" s="22"/>
      <c r="C28" s="23"/>
      <c r="D28" s="21" t="s">
        <v>43</v>
      </c>
      <c r="E28" s="23"/>
      <c r="F28" s="23"/>
      <c r="G28" s="23"/>
      <c r="H28" s="23"/>
      <c r="I28" s="23"/>
      <c r="J28" s="23"/>
      <c r="K28" s="23"/>
      <c r="L28" s="23"/>
      <c r="M28" s="128" t="e">
        <f>N96</f>
        <v>#REF!</v>
      </c>
      <c r="N28" s="128"/>
      <c r="O28" s="128"/>
      <c r="P28" s="128"/>
      <c r="Q28" s="23"/>
      <c r="R28" s="24"/>
    </row>
    <row r="29" spans="2:18" s="1" customFormat="1" ht="6.95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>
      <c r="B30" s="22"/>
      <c r="C30" s="23"/>
      <c r="D30" s="58" t="s">
        <v>19</v>
      </c>
      <c r="E30" s="23"/>
      <c r="F30" s="23"/>
      <c r="G30" s="23"/>
      <c r="H30" s="23"/>
      <c r="I30" s="23"/>
      <c r="J30" s="23"/>
      <c r="K30" s="23"/>
      <c r="L30" s="23"/>
      <c r="M30" s="129" t="e">
        <f>ROUND(M27+M28,2)</f>
        <v>#REF!</v>
      </c>
      <c r="N30" s="124"/>
      <c r="O30" s="124"/>
      <c r="P30" s="124"/>
      <c r="Q30" s="23"/>
      <c r="R30" s="24"/>
    </row>
    <row r="31" spans="2:18" s="1" customFormat="1" ht="6.95" customHeight="1">
      <c r="B31" s="22"/>
      <c r="C31" s="2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3"/>
      <c r="R31" s="24"/>
    </row>
    <row r="32" spans="2:18" s="1" customFormat="1" ht="14.45" customHeight="1">
      <c r="B32" s="22"/>
      <c r="C32" s="23"/>
      <c r="D32" s="25" t="s">
        <v>20</v>
      </c>
      <c r="E32" s="25" t="s">
        <v>21</v>
      </c>
      <c r="F32" s="26">
        <v>0.2</v>
      </c>
      <c r="G32" s="59" t="s">
        <v>22</v>
      </c>
      <c r="H32" s="130">
        <f>(SUM(BE96:BE103)+SUM(BE121:BE140))</f>
        <v>0</v>
      </c>
      <c r="I32" s="124"/>
      <c r="J32" s="124"/>
      <c r="K32" s="23"/>
      <c r="L32" s="23"/>
      <c r="M32" s="130">
        <f>ROUND((SUM(BE96:BE103)+SUM(BE121:BE140)), 2)*F32</f>
        <v>0</v>
      </c>
      <c r="N32" s="124"/>
      <c r="O32" s="124"/>
      <c r="P32" s="124"/>
      <c r="Q32" s="23"/>
      <c r="R32" s="24"/>
    </row>
    <row r="33" spans="2:18" s="1" customFormat="1" ht="14.45" customHeight="1">
      <c r="B33" s="22"/>
      <c r="C33" s="23"/>
      <c r="D33" s="23"/>
      <c r="E33" s="25" t="s">
        <v>23</v>
      </c>
      <c r="F33" s="26">
        <v>0.2</v>
      </c>
      <c r="G33" s="59" t="s">
        <v>22</v>
      </c>
      <c r="H33" s="130" t="e">
        <f>(SUM(BF96:BF103)+SUM(BF121:BF140))</f>
        <v>#REF!</v>
      </c>
      <c r="I33" s="124"/>
      <c r="J33" s="124"/>
      <c r="K33" s="23"/>
      <c r="L33" s="23"/>
      <c r="M33" s="130" t="e">
        <f>ROUND((SUM(BF96:BF103)+SUM(BF121:BF140)), 2)*F33</f>
        <v>#REF!</v>
      </c>
      <c r="N33" s="124"/>
      <c r="O33" s="124"/>
      <c r="P33" s="124"/>
      <c r="Q33" s="23"/>
      <c r="R33" s="24"/>
    </row>
    <row r="34" spans="2:18" s="1" customFormat="1" ht="14.45" hidden="1" customHeight="1">
      <c r="B34" s="22"/>
      <c r="C34" s="23"/>
      <c r="D34" s="23"/>
      <c r="E34" s="25" t="s">
        <v>24</v>
      </c>
      <c r="F34" s="26">
        <v>0.2</v>
      </c>
      <c r="G34" s="59" t="s">
        <v>22</v>
      </c>
      <c r="H34" s="130">
        <f>(SUM(BG96:BG103)+SUM(BG121:BG140))</f>
        <v>0</v>
      </c>
      <c r="I34" s="124"/>
      <c r="J34" s="124"/>
      <c r="K34" s="23"/>
      <c r="L34" s="23"/>
      <c r="M34" s="130">
        <v>0</v>
      </c>
      <c r="N34" s="124"/>
      <c r="O34" s="124"/>
      <c r="P34" s="124"/>
      <c r="Q34" s="23"/>
      <c r="R34" s="24"/>
    </row>
    <row r="35" spans="2:18" s="1" customFormat="1" ht="14.45" hidden="1" customHeight="1">
      <c r="B35" s="22"/>
      <c r="C35" s="23"/>
      <c r="D35" s="23"/>
      <c r="E35" s="25" t="s">
        <v>25</v>
      </c>
      <c r="F35" s="26">
        <v>0.2</v>
      </c>
      <c r="G35" s="59" t="s">
        <v>22</v>
      </c>
      <c r="H35" s="130">
        <f>(SUM(BH96:BH103)+SUM(BH121:BH140))</f>
        <v>0</v>
      </c>
      <c r="I35" s="124"/>
      <c r="J35" s="124"/>
      <c r="K35" s="23"/>
      <c r="L35" s="23"/>
      <c r="M35" s="130">
        <v>0</v>
      </c>
      <c r="N35" s="124"/>
      <c r="O35" s="124"/>
      <c r="P35" s="124"/>
      <c r="Q35" s="23"/>
      <c r="R35" s="24"/>
    </row>
    <row r="36" spans="2:18" s="1" customFormat="1" ht="14.45" hidden="1" customHeight="1">
      <c r="B36" s="22"/>
      <c r="C36" s="23"/>
      <c r="D36" s="23"/>
      <c r="E36" s="25" t="s">
        <v>26</v>
      </c>
      <c r="F36" s="26">
        <v>0</v>
      </c>
      <c r="G36" s="59" t="s">
        <v>22</v>
      </c>
      <c r="H36" s="130">
        <f>(SUM(BI96:BI103)+SUM(BI121:BI140))</f>
        <v>0</v>
      </c>
      <c r="I36" s="124"/>
      <c r="J36" s="124"/>
      <c r="K36" s="23"/>
      <c r="L36" s="23"/>
      <c r="M36" s="130">
        <v>0</v>
      </c>
      <c r="N36" s="124"/>
      <c r="O36" s="124"/>
      <c r="P36" s="124"/>
      <c r="Q36" s="23"/>
      <c r="R36" s="24"/>
    </row>
    <row r="37" spans="2:18" s="1" customFormat="1" ht="6.95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>
      <c r="B38" s="22"/>
      <c r="C38" s="28"/>
      <c r="D38" s="29" t="s">
        <v>27</v>
      </c>
      <c r="E38" s="30"/>
      <c r="F38" s="30"/>
      <c r="G38" s="60" t="s">
        <v>28</v>
      </c>
      <c r="H38" s="31" t="s">
        <v>29</v>
      </c>
      <c r="I38" s="30"/>
      <c r="J38" s="30"/>
      <c r="K38" s="30"/>
      <c r="L38" s="135" t="e">
        <f>SUM(M30:M36)</f>
        <v>#REF!</v>
      </c>
      <c r="M38" s="135"/>
      <c r="N38" s="135"/>
      <c r="O38" s="135"/>
      <c r="P38" s="136"/>
      <c r="Q38" s="28"/>
      <c r="R38" s="24"/>
    </row>
    <row r="39" spans="2:18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32" t="s">
        <v>30</v>
      </c>
      <c r="E50" s="33"/>
      <c r="F50" s="33"/>
      <c r="G50" s="33"/>
      <c r="H50" s="34"/>
      <c r="I50" s="23"/>
      <c r="J50" s="32" t="s">
        <v>31</v>
      </c>
      <c r="K50" s="33"/>
      <c r="L50" s="33"/>
      <c r="M50" s="33"/>
      <c r="N50" s="33"/>
      <c r="O50" s="33"/>
      <c r="P50" s="34"/>
      <c r="Q50" s="23"/>
      <c r="R50" s="24"/>
    </row>
    <row r="51" spans="2:18">
      <c r="B51" s="14"/>
      <c r="C51" s="17"/>
      <c r="D51" s="35"/>
      <c r="E51" s="17"/>
      <c r="F51" s="17"/>
      <c r="G51" s="17"/>
      <c r="H51" s="36"/>
      <c r="I51" s="17"/>
      <c r="J51" s="35"/>
      <c r="K51" s="17"/>
      <c r="L51" s="17"/>
      <c r="M51" s="17"/>
      <c r="N51" s="17"/>
      <c r="O51" s="17"/>
      <c r="P51" s="36"/>
      <c r="Q51" s="17"/>
      <c r="R51" s="15"/>
    </row>
    <row r="52" spans="2:18">
      <c r="B52" s="14"/>
      <c r="C52" s="17"/>
      <c r="D52" s="35"/>
      <c r="E52" s="17"/>
      <c r="F52" s="17"/>
      <c r="G52" s="17"/>
      <c r="H52" s="36"/>
      <c r="I52" s="17"/>
      <c r="J52" s="35"/>
      <c r="K52" s="17"/>
      <c r="L52" s="17"/>
      <c r="M52" s="17"/>
      <c r="N52" s="17"/>
      <c r="O52" s="17"/>
      <c r="P52" s="36"/>
      <c r="Q52" s="17"/>
      <c r="R52" s="15"/>
    </row>
    <row r="53" spans="2:18">
      <c r="B53" s="14"/>
      <c r="C53" s="17"/>
      <c r="D53" s="35"/>
      <c r="E53" s="17"/>
      <c r="F53" s="17"/>
      <c r="G53" s="17"/>
      <c r="H53" s="36"/>
      <c r="I53" s="17"/>
      <c r="J53" s="35"/>
      <c r="K53" s="17"/>
      <c r="L53" s="17"/>
      <c r="M53" s="17"/>
      <c r="N53" s="17"/>
      <c r="O53" s="17"/>
      <c r="P53" s="36"/>
      <c r="Q53" s="17"/>
      <c r="R53" s="15"/>
    </row>
    <row r="54" spans="2:18">
      <c r="B54" s="14"/>
      <c r="C54" s="17"/>
      <c r="D54" s="35"/>
      <c r="E54" s="17"/>
      <c r="F54" s="17"/>
      <c r="G54" s="17"/>
      <c r="H54" s="36"/>
      <c r="I54" s="17"/>
      <c r="J54" s="35"/>
      <c r="K54" s="17"/>
      <c r="L54" s="17"/>
      <c r="M54" s="17"/>
      <c r="N54" s="17"/>
      <c r="O54" s="17"/>
      <c r="P54" s="36"/>
      <c r="Q54" s="17"/>
      <c r="R54" s="15"/>
    </row>
    <row r="55" spans="2:18">
      <c r="B55" s="14"/>
      <c r="C55" s="17"/>
      <c r="D55" s="35"/>
      <c r="E55" s="17"/>
      <c r="F55" s="17"/>
      <c r="G55" s="17"/>
      <c r="H55" s="36"/>
      <c r="I55" s="17"/>
      <c r="J55" s="35"/>
      <c r="K55" s="17"/>
      <c r="L55" s="17"/>
      <c r="M55" s="17"/>
      <c r="N55" s="17"/>
      <c r="O55" s="17"/>
      <c r="P55" s="36"/>
      <c r="Q55" s="17"/>
      <c r="R55" s="15"/>
    </row>
    <row r="56" spans="2:18">
      <c r="B56" s="14"/>
      <c r="C56" s="17"/>
      <c r="D56" s="35"/>
      <c r="E56" s="17"/>
      <c r="F56" s="17"/>
      <c r="G56" s="17"/>
      <c r="H56" s="36"/>
      <c r="I56" s="17"/>
      <c r="J56" s="35"/>
      <c r="K56" s="17"/>
      <c r="L56" s="17"/>
      <c r="M56" s="17"/>
      <c r="N56" s="17"/>
      <c r="O56" s="17"/>
      <c r="P56" s="36"/>
      <c r="Q56" s="17"/>
      <c r="R56" s="15"/>
    </row>
    <row r="57" spans="2:18">
      <c r="B57" s="14"/>
      <c r="C57" s="17"/>
      <c r="D57" s="35"/>
      <c r="E57" s="17"/>
      <c r="F57" s="17"/>
      <c r="G57" s="17"/>
      <c r="H57" s="36"/>
      <c r="I57" s="17"/>
      <c r="J57" s="35"/>
      <c r="K57" s="17"/>
      <c r="L57" s="17"/>
      <c r="M57" s="17"/>
      <c r="N57" s="17"/>
      <c r="O57" s="17"/>
      <c r="P57" s="36"/>
      <c r="Q57" s="17"/>
      <c r="R57" s="15"/>
    </row>
    <row r="58" spans="2:18">
      <c r="B58" s="14"/>
      <c r="C58" s="17"/>
      <c r="D58" s="35"/>
      <c r="E58" s="17"/>
      <c r="F58" s="17"/>
      <c r="G58" s="17"/>
      <c r="H58" s="36"/>
      <c r="I58" s="17"/>
      <c r="J58" s="35"/>
      <c r="K58" s="17"/>
      <c r="L58" s="17"/>
      <c r="M58" s="17"/>
      <c r="N58" s="17"/>
      <c r="O58" s="17"/>
      <c r="P58" s="36"/>
      <c r="Q58" s="17"/>
      <c r="R58" s="15"/>
    </row>
    <row r="59" spans="2:18" s="1" customFormat="1" ht="15">
      <c r="B59" s="22"/>
      <c r="C59" s="23"/>
      <c r="D59" s="37" t="s">
        <v>32</v>
      </c>
      <c r="E59" s="38"/>
      <c r="F59" s="38"/>
      <c r="G59" s="39" t="s">
        <v>33</v>
      </c>
      <c r="H59" s="40"/>
      <c r="I59" s="23"/>
      <c r="J59" s="37" t="s">
        <v>32</v>
      </c>
      <c r="K59" s="38"/>
      <c r="L59" s="38"/>
      <c r="M59" s="38"/>
      <c r="N59" s="39" t="s">
        <v>33</v>
      </c>
      <c r="O59" s="38"/>
      <c r="P59" s="40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32" t="s">
        <v>34</v>
      </c>
      <c r="E61" s="33"/>
      <c r="F61" s="33"/>
      <c r="G61" s="33"/>
      <c r="H61" s="34"/>
      <c r="I61" s="23"/>
      <c r="J61" s="32" t="s">
        <v>35</v>
      </c>
      <c r="K61" s="33"/>
      <c r="L61" s="33"/>
      <c r="M61" s="33"/>
      <c r="N61" s="33"/>
      <c r="O61" s="33"/>
      <c r="P61" s="34"/>
      <c r="Q61" s="23"/>
      <c r="R61" s="24"/>
    </row>
    <row r="62" spans="2:18">
      <c r="B62" s="14"/>
      <c r="C62" s="17"/>
      <c r="D62" s="35"/>
      <c r="E62" s="17"/>
      <c r="F62" s="17"/>
      <c r="G62" s="17"/>
      <c r="H62" s="36"/>
      <c r="I62" s="17"/>
      <c r="J62" s="35"/>
      <c r="K62" s="17"/>
      <c r="L62" s="17"/>
      <c r="M62" s="17"/>
      <c r="N62" s="17"/>
      <c r="O62" s="17"/>
      <c r="P62" s="36"/>
      <c r="Q62" s="17"/>
      <c r="R62" s="15"/>
    </row>
    <row r="63" spans="2:18">
      <c r="B63" s="14"/>
      <c r="C63" s="17"/>
      <c r="D63" s="35"/>
      <c r="E63" s="17"/>
      <c r="F63" s="17"/>
      <c r="G63" s="17"/>
      <c r="H63" s="36"/>
      <c r="I63" s="17"/>
      <c r="J63" s="35"/>
      <c r="K63" s="17"/>
      <c r="L63" s="17"/>
      <c r="M63" s="17"/>
      <c r="N63" s="17"/>
      <c r="O63" s="17"/>
      <c r="P63" s="36"/>
      <c r="Q63" s="17"/>
      <c r="R63" s="15"/>
    </row>
    <row r="64" spans="2:18">
      <c r="B64" s="14"/>
      <c r="C64" s="17"/>
      <c r="D64" s="35"/>
      <c r="E64" s="17"/>
      <c r="F64" s="17"/>
      <c r="G64" s="17"/>
      <c r="H64" s="36"/>
      <c r="I64" s="17"/>
      <c r="J64" s="35"/>
      <c r="K64" s="17"/>
      <c r="L64" s="17"/>
      <c r="M64" s="17"/>
      <c r="N64" s="17"/>
      <c r="O64" s="17"/>
      <c r="P64" s="36"/>
      <c r="Q64" s="17"/>
      <c r="R64" s="15"/>
    </row>
    <row r="65" spans="2:18">
      <c r="B65" s="14"/>
      <c r="C65" s="17"/>
      <c r="D65" s="35"/>
      <c r="E65" s="17"/>
      <c r="F65" s="17"/>
      <c r="G65" s="17"/>
      <c r="H65" s="36"/>
      <c r="I65" s="17"/>
      <c r="J65" s="35"/>
      <c r="K65" s="17"/>
      <c r="L65" s="17"/>
      <c r="M65" s="17"/>
      <c r="N65" s="17"/>
      <c r="O65" s="17"/>
      <c r="P65" s="36"/>
      <c r="Q65" s="17"/>
      <c r="R65" s="15"/>
    </row>
    <row r="66" spans="2:18">
      <c r="B66" s="14"/>
      <c r="C66" s="17"/>
      <c r="D66" s="35"/>
      <c r="E66" s="17"/>
      <c r="F66" s="17"/>
      <c r="G66" s="17"/>
      <c r="H66" s="36"/>
      <c r="I66" s="17"/>
      <c r="J66" s="35"/>
      <c r="K66" s="17"/>
      <c r="L66" s="17"/>
      <c r="M66" s="17"/>
      <c r="N66" s="17"/>
      <c r="O66" s="17"/>
      <c r="P66" s="36"/>
      <c r="Q66" s="17"/>
      <c r="R66" s="15"/>
    </row>
    <row r="67" spans="2:18">
      <c r="B67" s="14"/>
      <c r="C67" s="17"/>
      <c r="D67" s="35"/>
      <c r="E67" s="17"/>
      <c r="F67" s="17"/>
      <c r="G67" s="17"/>
      <c r="H67" s="36"/>
      <c r="I67" s="17"/>
      <c r="J67" s="35"/>
      <c r="K67" s="17"/>
      <c r="L67" s="17"/>
      <c r="M67" s="17"/>
      <c r="N67" s="17"/>
      <c r="O67" s="17"/>
      <c r="P67" s="36"/>
      <c r="Q67" s="17"/>
      <c r="R67" s="15"/>
    </row>
    <row r="68" spans="2:18">
      <c r="B68" s="14"/>
      <c r="C68" s="17"/>
      <c r="D68" s="35"/>
      <c r="E68" s="17"/>
      <c r="F68" s="17"/>
      <c r="G68" s="17"/>
      <c r="H68" s="36"/>
      <c r="I68" s="17"/>
      <c r="J68" s="35"/>
      <c r="K68" s="17"/>
      <c r="L68" s="17"/>
      <c r="M68" s="17"/>
      <c r="N68" s="17"/>
      <c r="O68" s="17"/>
      <c r="P68" s="36"/>
      <c r="Q68" s="17"/>
      <c r="R68" s="15"/>
    </row>
    <row r="69" spans="2:18">
      <c r="B69" s="14"/>
      <c r="C69" s="17"/>
      <c r="D69" s="35"/>
      <c r="E69" s="17"/>
      <c r="F69" s="17"/>
      <c r="G69" s="17"/>
      <c r="H69" s="36"/>
      <c r="I69" s="17"/>
      <c r="J69" s="35"/>
      <c r="K69" s="17"/>
      <c r="L69" s="17"/>
      <c r="M69" s="17"/>
      <c r="N69" s="17"/>
      <c r="O69" s="17"/>
      <c r="P69" s="36"/>
      <c r="Q69" s="17"/>
      <c r="R69" s="15"/>
    </row>
    <row r="70" spans="2:18" s="1" customFormat="1" ht="15">
      <c r="B70" s="22"/>
      <c r="C70" s="23"/>
      <c r="D70" s="37" t="s">
        <v>32</v>
      </c>
      <c r="E70" s="38"/>
      <c r="F70" s="38"/>
      <c r="G70" s="39" t="s">
        <v>33</v>
      </c>
      <c r="H70" s="40"/>
      <c r="I70" s="23"/>
      <c r="J70" s="37" t="s">
        <v>32</v>
      </c>
      <c r="K70" s="38"/>
      <c r="L70" s="38"/>
      <c r="M70" s="38"/>
      <c r="N70" s="39" t="s">
        <v>33</v>
      </c>
      <c r="O70" s="38"/>
      <c r="P70" s="40"/>
      <c r="Q70" s="23"/>
      <c r="R70" s="24"/>
    </row>
    <row r="71" spans="2:18" s="1" customFormat="1" ht="14.45" customHeight="1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1" customFormat="1" ht="6.9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1" customFormat="1" ht="36.950000000000003" customHeight="1">
      <c r="B76" s="22"/>
      <c r="C76" s="119" t="s">
        <v>52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6</v>
      </c>
      <c r="D78" s="23"/>
      <c r="E78" s="23"/>
      <c r="F78" s="121" t="str">
        <f>F6</f>
        <v>Dom smútku</v>
      </c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23"/>
      <c r="R78" s="24"/>
    </row>
    <row r="79" spans="2:18" s="1" customFormat="1" ht="36.950000000000003" customHeight="1">
      <c r="B79" s="22"/>
      <c r="C79" s="47" t="s">
        <v>50</v>
      </c>
      <c r="D79" s="23"/>
      <c r="E79" s="23"/>
      <c r="F79" s="139" t="s">
        <v>146</v>
      </c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23"/>
      <c r="R79" s="24"/>
    </row>
    <row r="80" spans="2:18" s="1" customFormat="1" ht="6.95" customHeight="1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>
      <c r="B81" s="22"/>
      <c r="C81" s="20" t="s">
        <v>9</v>
      </c>
      <c r="D81" s="23"/>
      <c r="E81" s="23"/>
      <c r="F81" s="18" t="str">
        <f>F9</f>
        <v xml:space="preserve"> </v>
      </c>
      <c r="G81" s="23"/>
      <c r="H81" s="23"/>
      <c r="I81" s="23"/>
      <c r="J81" s="23"/>
      <c r="K81" s="20" t="s">
        <v>11</v>
      </c>
      <c r="L81" s="23"/>
      <c r="M81" s="126" t="str">
        <f>IF(O9="","",O9)</f>
        <v/>
      </c>
      <c r="N81" s="126"/>
      <c r="O81" s="126"/>
      <c r="P81" s="126"/>
      <c r="Q81" s="23"/>
      <c r="R81" s="24"/>
    </row>
    <row r="82" spans="2:47" s="1" customFormat="1" ht="6.95" customHeight="1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5">
      <c r="B83" s="22"/>
      <c r="C83" s="20" t="s">
        <v>12</v>
      </c>
      <c r="D83" s="23"/>
      <c r="E83" s="23"/>
      <c r="F83" s="18" t="str">
        <f>E12</f>
        <v>Obec Čaklov</v>
      </c>
      <c r="G83" s="23"/>
      <c r="H83" s="23"/>
      <c r="I83" s="23"/>
      <c r="J83" s="23"/>
      <c r="K83" s="20" t="s">
        <v>16</v>
      </c>
      <c r="L83" s="23"/>
      <c r="M83" s="112" t="e">
        <f>E18</f>
        <v>#REF!</v>
      </c>
      <c r="N83" s="112"/>
      <c r="O83" s="112"/>
      <c r="P83" s="112"/>
      <c r="Q83" s="112"/>
      <c r="R83" s="24"/>
    </row>
    <row r="84" spans="2:47" s="1" customFormat="1" ht="14.45" customHeight="1">
      <c r="B84" s="22"/>
      <c r="C84" s="20" t="s">
        <v>15</v>
      </c>
      <c r="D84" s="23"/>
      <c r="E84" s="23"/>
      <c r="F84" s="18" t="e">
        <f>IF(E15="","",E15)</f>
        <v>#REF!</v>
      </c>
      <c r="G84" s="23"/>
      <c r="H84" s="23"/>
      <c r="I84" s="23"/>
      <c r="J84" s="23"/>
      <c r="K84" s="20" t="s">
        <v>17</v>
      </c>
      <c r="L84" s="23"/>
      <c r="M84" s="112" t="e">
        <f>E21</f>
        <v>#REF!</v>
      </c>
      <c r="N84" s="112"/>
      <c r="O84" s="112"/>
      <c r="P84" s="112"/>
      <c r="Q84" s="112"/>
      <c r="R84" s="24"/>
    </row>
    <row r="85" spans="2:47" s="1" customFormat="1" ht="10.35" customHeight="1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>
      <c r="B86" s="22"/>
      <c r="C86" s="137" t="s">
        <v>53</v>
      </c>
      <c r="D86" s="138"/>
      <c r="E86" s="138"/>
      <c r="F86" s="138"/>
      <c r="G86" s="138"/>
      <c r="H86" s="28"/>
      <c r="I86" s="28"/>
      <c r="J86" s="28"/>
      <c r="K86" s="28"/>
      <c r="L86" s="28"/>
      <c r="M86" s="28"/>
      <c r="N86" s="137" t="s">
        <v>54</v>
      </c>
      <c r="O86" s="138"/>
      <c r="P86" s="138"/>
      <c r="Q86" s="138"/>
      <c r="R86" s="24"/>
    </row>
    <row r="87" spans="2:47" s="1" customFormat="1" ht="10.35" customHeight="1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>
      <c r="B88" s="22"/>
      <c r="C88" s="61" t="s">
        <v>55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33" t="e">
        <f>N121</f>
        <v>#REF!</v>
      </c>
      <c r="O88" s="134"/>
      <c r="P88" s="134"/>
      <c r="Q88" s="134"/>
      <c r="R88" s="24"/>
      <c r="AU88" s="10" t="s">
        <v>56</v>
      </c>
    </row>
    <row r="89" spans="2:47" s="2" customFormat="1" ht="24.95" customHeight="1">
      <c r="B89" s="62"/>
      <c r="C89" s="63"/>
      <c r="D89" s="64" t="s">
        <v>57</v>
      </c>
      <c r="E89" s="63"/>
      <c r="F89" s="63"/>
      <c r="G89" s="63"/>
      <c r="H89" s="63"/>
      <c r="I89" s="63"/>
      <c r="J89" s="63"/>
      <c r="K89" s="63"/>
      <c r="L89" s="63"/>
      <c r="M89" s="63"/>
      <c r="N89" s="115">
        <f>N122</f>
        <v>0</v>
      </c>
      <c r="O89" s="116"/>
      <c r="P89" s="116"/>
      <c r="Q89" s="116"/>
      <c r="R89" s="65"/>
    </row>
    <row r="90" spans="2:47" s="3" customFormat="1" ht="19.899999999999999" customHeight="1">
      <c r="B90" s="66"/>
      <c r="C90" s="67"/>
      <c r="D90" s="53" t="s">
        <v>58</v>
      </c>
      <c r="E90" s="67"/>
      <c r="F90" s="67"/>
      <c r="G90" s="67"/>
      <c r="H90" s="67"/>
      <c r="I90" s="67"/>
      <c r="J90" s="67"/>
      <c r="K90" s="67"/>
      <c r="L90" s="67"/>
      <c r="M90" s="67"/>
      <c r="N90" s="131">
        <f>N123</f>
        <v>0</v>
      </c>
      <c r="O90" s="132"/>
      <c r="P90" s="132"/>
      <c r="Q90" s="132"/>
      <c r="R90" s="68"/>
    </row>
    <row r="91" spans="2:47" s="3" customFormat="1" ht="19.899999999999999" customHeight="1">
      <c r="B91" s="66"/>
      <c r="C91" s="67"/>
      <c r="D91" s="53" t="s">
        <v>59</v>
      </c>
      <c r="E91" s="67"/>
      <c r="F91" s="67"/>
      <c r="G91" s="67"/>
      <c r="H91" s="67"/>
      <c r="I91" s="67"/>
      <c r="J91" s="67"/>
      <c r="K91" s="67"/>
      <c r="L91" s="67"/>
      <c r="M91" s="67"/>
      <c r="N91" s="131">
        <f>N127</f>
        <v>0</v>
      </c>
      <c r="O91" s="132"/>
      <c r="P91" s="132"/>
      <c r="Q91" s="132"/>
      <c r="R91" s="68"/>
    </row>
    <row r="92" spans="2:47" s="3" customFormat="1" ht="19.899999999999999" customHeight="1">
      <c r="B92" s="66"/>
      <c r="C92" s="67"/>
      <c r="D92" s="53" t="s">
        <v>60</v>
      </c>
      <c r="E92" s="67"/>
      <c r="F92" s="67"/>
      <c r="G92" s="67"/>
      <c r="H92" s="67"/>
      <c r="I92" s="67"/>
      <c r="J92" s="67"/>
      <c r="K92" s="67"/>
      <c r="L92" s="67"/>
      <c r="M92" s="67"/>
      <c r="N92" s="131">
        <f>N130</f>
        <v>0</v>
      </c>
      <c r="O92" s="132"/>
      <c r="P92" s="132"/>
      <c r="Q92" s="132"/>
      <c r="R92" s="68"/>
    </row>
    <row r="93" spans="2:47" s="2" customFormat="1" ht="24.95" customHeight="1">
      <c r="B93" s="62"/>
      <c r="C93" s="63"/>
      <c r="D93" s="64" t="s">
        <v>61</v>
      </c>
      <c r="E93" s="63"/>
      <c r="F93" s="63"/>
      <c r="G93" s="63"/>
      <c r="H93" s="63"/>
      <c r="I93" s="63"/>
      <c r="J93" s="63"/>
      <c r="K93" s="63"/>
      <c r="L93" s="63"/>
      <c r="M93" s="63"/>
      <c r="N93" s="115">
        <f>N132</f>
        <v>0</v>
      </c>
      <c r="O93" s="116"/>
      <c r="P93" s="116"/>
      <c r="Q93" s="116"/>
      <c r="R93" s="65"/>
    </row>
    <row r="94" spans="2:47" s="3" customFormat="1" ht="19.899999999999999" customHeight="1">
      <c r="B94" s="66"/>
      <c r="C94" s="67"/>
      <c r="D94" s="53" t="s">
        <v>62</v>
      </c>
      <c r="E94" s="67"/>
      <c r="F94" s="67"/>
      <c r="G94" s="67"/>
      <c r="H94" s="67"/>
      <c r="I94" s="67"/>
      <c r="J94" s="67"/>
      <c r="K94" s="67"/>
      <c r="L94" s="67"/>
      <c r="M94" s="67"/>
      <c r="N94" s="131">
        <f>N133</f>
        <v>0</v>
      </c>
      <c r="O94" s="132"/>
      <c r="P94" s="132"/>
      <c r="Q94" s="132"/>
      <c r="R94" s="68"/>
    </row>
    <row r="95" spans="2:47" s="1" customFormat="1" ht="21.75" customHeight="1"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/>
    </row>
    <row r="96" spans="2:47" s="1" customFormat="1" ht="29.25" customHeight="1">
      <c r="B96" s="22"/>
      <c r="C96" s="61" t="s">
        <v>63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134" t="e">
        <f>ROUND(N97+N98+N99+N100+N101+N102,2)</f>
        <v>#REF!</v>
      </c>
      <c r="O96" s="154"/>
      <c r="P96" s="154"/>
      <c r="Q96" s="154"/>
      <c r="R96" s="24"/>
      <c r="T96" s="69"/>
      <c r="U96" s="70" t="s">
        <v>20</v>
      </c>
    </row>
    <row r="97" spans="2:65" s="1" customFormat="1" ht="18" customHeight="1">
      <c r="B97" s="71"/>
      <c r="C97" s="72"/>
      <c r="D97" s="151" t="s">
        <v>64</v>
      </c>
      <c r="E97" s="152"/>
      <c r="F97" s="152"/>
      <c r="G97" s="152"/>
      <c r="H97" s="152"/>
      <c r="I97" s="72"/>
      <c r="J97" s="72"/>
      <c r="K97" s="72"/>
      <c r="L97" s="72"/>
      <c r="M97" s="72"/>
      <c r="N97" s="143" t="e">
        <f>ROUND(N88*T97,2)</f>
        <v>#REF!</v>
      </c>
      <c r="O97" s="144"/>
      <c r="P97" s="144"/>
      <c r="Q97" s="144"/>
      <c r="R97" s="74"/>
      <c r="S97" s="72"/>
      <c r="T97" s="75"/>
      <c r="U97" s="76" t="s">
        <v>23</v>
      </c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8" t="s">
        <v>65</v>
      </c>
      <c r="AZ97" s="77"/>
      <c r="BA97" s="77"/>
      <c r="BB97" s="77"/>
      <c r="BC97" s="77"/>
      <c r="BD97" s="77"/>
      <c r="BE97" s="79">
        <f t="shared" ref="BE97:BE102" si="0">IF(U97="základná",N97,0)</f>
        <v>0</v>
      </c>
      <c r="BF97" s="79" t="e">
        <f t="shared" ref="BF97:BF102" si="1">IF(U97="znížená",N97,0)</f>
        <v>#REF!</v>
      </c>
      <c r="BG97" s="79">
        <f t="shared" ref="BG97:BG102" si="2">IF(U97="zákl. prenesená",N97,0)</f>
        <v>0</v>
      </c>
      <c r="BH97" s="79">
        <f t="shared" ref="BH97:BH102" si="3">IF(U97="zníž. prenesená",N97,0)</f>
        <v>0</v>
      </c>
      <c r="BI97" s="79">
        <f t="shared" ref="BI97:BI102" si="4">IF(U97="nulová",N97,0)</f>
        <v>0</v>
      </c>
      <c r="BJ97" s="78" t="s">
        <v>41</v>
      </c>
      <c r="BK97" s="77"/>
      <c r="BL97" s="77"/>
      <c r="BM97" s="77"/>
    </row>
    <row r="98" spans="2:65" s="1" customFormat="1" ht="18" customHeight="1">
      <c r="B98" s="71"/>
      <c r="C98" s="72"/>
      <c r="D98" s="151" t="s">
        <v>66</v>
      </c>
      <c r="E98" s="152"/>
      <c r="F98" s="152"/>
      <c r="G98" s="152"/>
      <c r="H98" s="152"/>
      <c r="I98" s="72"/>
      <c r="J98" s="72"/>
      <c r="K98" s="72"/>
      <c r="L98" s="72"/>
      <c r="M98" s="72"/>
      <c r="N98" s="143" t="e">
        <f>ROUND(N88*T98,2)</f>
        <v>#REF!</v>
      </c>
      <c r="O98" s="144"/>
      <c r="P98" s="144"/>
      <c r="Q98" s="144"/>
      <c r="R98" s="74"/>
      <c r="S98" s="72"/>
      <c r="T98" s="75"/>
      <c r="U98" s="76" t="s">
        <v>23</v>
      </c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8" t="s">
        <v>65</v>
      </c>
      <c r="AZ98" s="77"/>
      <c r="BA98" s="77"/>
      <c r="BB98" s="77"/>
      <c r="BC98" s="77"/>
      <c r="BD98" s="77"/>
      <c r="BE98" s="79">
        <f t="shared" si="0"/>
        <v>0</v>
      </c>
      <c r="BF98" s="79" t="e">
        <f t="shared" si="1"/>
        <v>#REF!</v>
      </c>
      <c r="BG98" s="79">
        <f t="shared" si="2"/>
        <v>0</v>
      </c>
      <c r="BH98" s="79">
        <f t="shared" si="3"/>
        <v>0</v>
      </c>
      <c r="BI98" s="79">
        <f t="shared" si="4"/>
        <v>0</v>
      </c>
      <c r="BJ98" s="78" t="s">
        <v>41</v>
      </c>
      <c r="BK98" s="77"/>
      <c r="BL98" s="77"/>
      <c r="BM98" s="77"/>
    </row>
    <row r="99" spans="2:65" s="1" customFormat="1" ht="18" customHeight="1">
      <c r="B99" s="71"/>
      <c r="C99" s="72"/>
      <c r="D99" s="151" t="s">
        <v>67</v>
      </c>
      <c r="E99" s="152"/>
      <c r="F99" s="152"/>
      <c r="G99" s="152"/>
      <c r="H99" s="152"/>
      <c r="I99" s="72"/>
      <c r="J99" s="72"/>
      <c r="K99" s="72"/>
      <c r="L99" s="72"/>
      <c r="M99" s="72"/>
      <c r="N99" s="143" t="e">
        <f>ROUND(N88*T99,2)</f>
        <v>#REF!</v>
      </c>
      <c r="O99" s="144"/>
      <c r="P99" s="144"/>
      <c r="Q99" s="144"/>
      <c r="R99" s="74"/>
      <c r="S99" s="72"/>
      <c r="T99" s="75"/>
      <c r="U99" s="76" t="s">
        <v>23</v>
      </c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8" t="s">
        <v>65</v>
      </c>
      <c r="AZ99" s="77"/>
      <c r="BA99" s="77"/>
      <c r="BB99" s="77"/>
      <c r="BC99" s="77"/>
      <c r="BD99" s="77"/>
      <c r="BE99" s="79">
        <f t="shared" si="0"/>
        <v>0</v>
      </c>
      <c r="BF99" s="79" t="e">
        <f t="shared" si="1"/>
        <v>#REF!</v>
      </c>
      <c r="BG99" s="79">
        <f t="shared" si="2"/>
        <v>0</v>
      </c>
      <c r="BH99" s="79">
        <f t="shared" si="3"/>
        <v>0</v>
      </c>
      <c r="BI99" s="79">
        <f t="shared" si="4"/>
        <v>0</v>
      </c>
      <c r="BJ99" s="78" t="s">
        <v>41</v>
      </c>
      <c r="BK99" s="77"/>
      <c r="BL99" s="77"/>
      <c r="BM99" s="77"/>
    </row>
    <row r="100" spans="2:65" s="1" customFormat="1" ht="18" customHeight="1">
      <c r="B100" s="71"/>
      <c r="C100" s="72"/>
      <c r="D100" s="151" t="s">
        <v>68</v>
      </c>
      <c r="E100" s="152"/>
      <c r="F100" s="152"/>
      <c r="G100" s="152"/>
      <c r="H100" s="152"/>
      <c r="I100" s="72"/>
      <c r="J100" s="72"/>
      <c r="K100" s="72"/>
      <c r="L100" s="72"/>
      <c r="M100" s="72"/>
      <c r="N100" s="143" t="e">
        <f>ROUND(N88*T100,2)</f>
        <v>#REF!</v>
      </c>
      <c r="O100" s="144"/>
      <c r="P100" s="144"/>
      <c r="Q100" s="144"/>
      <c r="R100" s="74"/>
      <c r="S100" s="72"/>
      <c r="T100" s="75"/>
      <c r="U100" s="76" t="s">
        <v>23</v>
      </c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8" t="s">
        <v>65</v>
      </c>
      <c r="AZ100" s="77"/>
      <c r="BA100" s="77"/>
      <c r="BB100" s="77"/>
      <c r="BC100" s="77"/>
      <c r="BD100" s="77"/>
      <c r="BE100" s="79">
        <f t="shared" si="0"/>
        <v>0</v>
      </c>
      <c r="BF100" s="79" t="e">
        <f t="shared" si="1"/>
        <v>#REF!</v>
      </c>
      <c r="BG100" s="79">
        <f t="shared" si="2"/>
        <v>0</v>
      </c>
      <c r="BH100" s="79">
        <f t="shared" si="3"/>
        <v>0</v>
      </c>
      <c r="BI100" s="79">
        <f t="shared" si="4"/>
        <v>0</v>
      </c>
      <c r="BJ100" s="78" t="s">
        <v>41</v>
      </c>
      <c r="BK100" s="77"/>
      <c r="BL100" s="77"/>
      <c r="BM100" s="77"/>
    </row>
    <row r="101" spans="2:65" s="1" customFormat="1" ht="18" customHeight="1">
      <c r="B101" s="71"/>
      <c r="C101" s="72"/>
      <c r="D101" s="151" t="s">
        <v>69</v>
      </c>
      <c r="E101" s="152"/>
      <c r="F101" s="152"/>
      <c r="G101" s="152"/>
      <c r="H101" s="152"/>
      <c r="I101" s="72"/>
      <c r="J101" s="72"/>
      <c r="K101" s="72"/>
      <c r="L101" s="72"/>
      <c r="M101" s="72"/>
      <c r="N101" s="143" t="e">
        <f>ROUND(N88*T101,2)</f>
        <v>#REF!</v>
      </c>
      <c r="O101" s="144"/>
      <c r="P101" s="144"/>
      <c r="Q101" s="144"/>
      <c r="R101" s="74"/>
      <c r="S101" s="72"/>
      <c r="T101" s="75"/>
      <c r="U101" s="76" t="s">
        <v>23</v>
      </c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8" t="s">
        <v>65</v>
      </c>
      <c r="AZ101" s="77"/>
      <c r="BA101" s="77"/>
      <c r="BB101" s="77"/>
      <c r="BC101" s="77"/>
      <c r="BD101" s="77"/>
      <c r="BE101" s="79">
        <f t="shared" si="0"/>
        <v>0</v>
      </c>
      <c r="BF101" s="79" t="e">
        <f t="shared" si="1"/>
        <v>#REF!</v>
      </c>
      <c r="BG101" s="79">
        <f t="shared" si="2"/>
        <v>0</v>
      </c>
      <c r="BH101" s="79">
        <f t="shared" si="3"/>
        <v>0</v>
      </c>
      <c r="BI101" s="79">
        <f t="shared" si="4"/>
        <v>0</v>
      </c>
      <c r="BJ101" s="78" t="s">
        <v>41</v>
      </c>
      <c r="BK101" s="77"/>
      <c r="BL101" s="77"/>
      <c r="BM101" s="77"/>
    </row>
    <row r="102" spans="2:65" s="1" customFormat="1" ht="18" customHeight="1">
      <c r="B102" s="71"/>
      <c r="C102" s="72"/>
      <c r="D102" s="73" t="s">
        <v>70</v>
      </c>
      <c r="E102" s="72"/>
      <c r="F102" s="72"/>
      <c r="G102" s="72"/>
      <c r="H102" s="72"/>
      <c r="I102" s="72"/>
      <c r="J102" s="72"/>
      <c r="K102" s="72"/>
      <c r="L102" s="72"/>
      <c r="M102" s="72"/>
      <c r="N102" s="143" t="e">
        <f>ROUND(N88*T102,2)</f>
        <v>#REF!</v>
      </c>
      <c r="O102" s="144"/>
      <c r="P102" s="144"/>
      <c r="Q102" s="144"/>
      <c r="R102" s="74"/>
      <c r="S102" s="72"/>
      <c r="T102" s="80"/>
      <c r="U102" s="81" t="s">
        <v>23</v>
      </c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8" t="s">
        <v>71</v>
      </c>
      <c r="AZ102" s="77"/>
      <c r="BA102" s="77"/>
      <c r="BB102" s="77"/>
      <c r="BC102" s="77"/>
      <c r="BD102" s="77"/>
      <c r="BE102" s="79">
        <f t="shared" si="0"/>
        <v>0</v>
      </c>
      <c r="BF102" s="79" t="e">
        <f t="shared" si="1"/>
        <v>#REF!</v>
      </c>
      <c r="BG102" s="79">
        <f t="shared" si="2"/>
        <v>0</v>
      </c>
      <c r="BH102" s="79">
        <f t="shared" si="3"/>
        <v>0</v>
      </c>
      <c r="BI102" s="79">
        <f t="shared" si="4"/>
        <v>0</v>
      </c>
      <c r="BJ102" s="78" t="s">
        <v>41</v>
      </c>
      <c r="BK102" s="77"/>
      <c r="BL102" s="77"/>
      <c r="BM102" s="77"/>
    </row>
    <row r="103" spans="2:65" s="1" customFormat="1"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</row>
    <row r="104" spans="2:65" s="1" customFormat="1" ht="29.25" customHeight="1">
      <c r="B104" s="22"/>
      <c r="C104" s="55" t="s">
        <v>44</v>
      </c>
      <c r="D104" s="28"/>
      <c r="E104" s="28"/>
      <c r="F104" s="28"/>
      <c r="G104" s="28"/>
      <c r="H104" s="28"/>
      <c r="I104" s="28"/>
      <c r="J104" s="28"/>
      <c r="K104" s="28"/>
      <c r="L104" s="140" t="e">
        <f>ROUND(SUM(N88+N96),2)</f>
        <v>#REF!</v>
      </c>
      <c r="M104" s="140"/>
      <c r="N104" s="140"/>
      <c r="O104" s="140"/>
      <c r="P104" s="140"/>
      <c r="Q104" s="140"/>
      <c r="R104" s="24"/>
    </row>
    <row r="105" spans="2:65" s="1" customFormat="1" ht="6.95" customHeight="1"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3"/>
    </row>
    <row r="109" spans="2:65" s="1" customFormat="1" ht="6.95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pans="2:65" s="1" customFormat="1" ht="36.950000000000003" customHeight="1">
      <c r="B110" s="22"/>
      <c r="C110" s="119" t="s">
        <v>72</v>
      </c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24"/>
    </row>
    <row r="111" spans="2:65" s="1" customFormat="1" ht="6.95" customHeight="1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2:65" s="1" customFormat="1" ht="30" customHeight="1">
      <c r="B112" s="22"/>
      <c r="C112" s="20" t="s">
        <v>6</v>
      </c>
      <c r="D112" s="23"/>
      <c r="E112" s="23"/>
      <c r="F112" s="121" t="str">
        <f>F6</f>
        <v>Dom smútku</v>
      </c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23"/>
      <c r="R112" s="24"/>
    </row>
    <row r="113" spans="2:65" s="1" customFormat="1" ht="36.950000000000003" customHeight="1">
      <c r="B113" s="22"/>
      <c r="C113" s="47" t="s">
        <v>50</v>
      </c>
      <c r="D113" s="23"/>
      <c r="E113" s="23"/>
      <c r="F113" s="139" t="s">
        <v>146</v>
      </c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23"/>
      <c r="R113" s="24"/>
    </row>
    <row r="114" spans="2:65" s="1" customFormat="1" ht="6.95" customHeight="1"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2:65" s="1" customFormat="1" ht="18" customHeight="1">
      <c r="B115" s="22"/>
      <c r="C115" s="20" t="s">
        <v>9</v>
      </c>
      <c r="D115" s="23"/>
      <c r="E115" s="23"/>
      <c r="F115" s="18" t="str">
        <f>F9</f>
        <v xml:space="preserve"> </v>
      </c>
      <c r="G115" s="23"/>
      <c r="H115" s="23"/>
      <c r="I115" s="23"/>
      <c r="J115" s="23"/>
      <c r="K115" s="20" t="s">
        <v>11</v>
      </c>
      <c r="L115" s="23"/>
      <c r="M115" s="126" t="str">
        <f>IF(O9="","",O9)</f>
        <v/>
      </c>
      <c r="N115" s="126"/>
      <c r="O115" s="126"/>
      <c r="P115" s="126"/>
      <c r="Q115" s="23"/>
      <c r="R115" s="24"/>
    </row>
    <row r="116" spans="2:65" s="1" customFormat="1" ht="6.95" customHeight="1"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2:65" s="1" customFormat="1" ht="15">
      <c r="B117" s="22"/>
      <c r="C117" s="20" t="s">
        <v>12</v>
      </c>
      <c r="D117" s="23"/>
      <c r="E117" s="23"/>
      <c r="F117" s="18" t="str">
        <f>E12</f>
        <v>Obec Čaklov</v>
      </c>
      <c r="G117" s="23"/>
      <c r="H117" s="23"/>
      <c r="I117" s="23"/>
      <c r="J117" s="23"/>
      <c r="K117" s="20" t="s">
        <v>16</v>
      </c>
      <c r="L117" s="23"/>
      <c r="M117" s="112" t="e">
        <f>E18</f>
        <v>#REF!</v>
      </c>
      <c r="N117" s="112"/>
      <c r="O117" s="112"/>
      <c r="P117" s="112"/>
      <c r="Q117" s="112"/>
      <c r="R117" s="24"/>
    </row>
    <row r="118" spans="2:65" s="1" customFormat="1" ht="14.45" customHeight="1">
      <c r="B118" s="22"/>
      <c r="C118" s="20" t="s">
        <v>15</v>
      </c>
      <c r="D118" s="23"/>
      <c r="E118" s="23"/>
      <c r="F118" s="18" t="e">
        <f>IF(E15="","",E15)</f>
        <v>#REF!</v>
      </c>
      <c r="G118" s="23"/>
      <c r="H118" s="23"/>
      <c r="I118" s="23"/>
      <c r="J118" s="23"/>
      <c r="K118" s="20" t="s">
        <v>17</v>
      </c>
      <c r="L118" s="23"/>
      <c r="M118" s="112" t="e">
        <f>E21</f>
        <v>#REF!</v>
      </c>
      <c r="N118" s="112"/>
      <c r="O118" s="112"/>
      <c r="P118" s="112"/>
      <c r="Q118" s="112"/>
      <c r="R118" s="24"/>
    </row>
    <row r="119" spans="2:65" s="1" customFormat="1" ht="10.35" customHeight="1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2:65" s="4" customFormat="1" ht="29.25" customHeight="1">
      <c r="B120" s="82"/>
      <c r="C120" s="83" t="s">
        <v>73</v>
      </c>
      <c r="D120" s="84" t="s">
        <v>74</v>
      </c>
      <c r="E120" s="84" t="s">
        <v>36</v>
      </c>
      <c r="F120" s="159" t="s">
        <v>75</v>
      </c>
      <c r="G120" s="159"/>
      <c r="H120" s="159"/>
      <c r="I120" s="159"/>
      <c r="J120" s="84" t="s">
        <v>76</v>
      </c>
      <c r="K120" s="84" t="s">
        <v>77</v>
      </c>
      <c r="L120" s="158" t="s">
        <v>78</v>
      </c>
      <c r="M120" s="158"/>
      <c r="N120" s="159" t="s">
        <v>54</v>
      </c>
      <c r="O120" s="159"/>
      <c r="P120" s="159"/>
      <c r="Q120" s="160"/>
      <c r="R120" s="85"/>
      <c r="T120" s="48" t="s">
        <v>79</v>
      </c>
      <c r="U120" s="49" t="s">
        <v>20</v>
      </c>
      <c r="V120" s="49" t="s">
        <v>80</v>
      </c>
      <c r="W120" s="49" t="s">
        <v>81</v>
      </c>
      <c r="X120" s="49" t="s">
        <v>82</v>
      </c>
      <c r="Y120" s="49" t="s">
        <v>83</v>
      </c>
      <c r="Z120" s="49" t="s">
        <v>84</v>
      </c>
      <c r="AA120" s="50" t="s">
        <v>85</v>
      </c>
    </row>
    <row r="121" spans="2:65" s="1" customFormat="1" ht="29.25" customHeight="1">
      <c r="B121" s="22"/>
      <c r="C121" s="52" t="s">
        <v>51</v>
      </c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149" t="e">
        <f>BK121</f>
        <v>#REF!</v>
      </c>
      <c r="O121" s="150"/>
      <c r="P121" s="150"/>
      <c r="Q121" s="150"/>
      <c r="R121" s="24"/>
      <c r="T121" s="51"/>
      <c r="U121" s="33"/>
      <c r="V121" s="33"/>
      <c r="W121" s="86" t="e">
        <f>W122+W132+#REF!</f>
        <v>#REF!</v>
      </c>
      <c r="X121" s="33"/>
      <c r="Y121" s="86" t="e">
        <f>Y122+Y132+#REF!</f>
        <v>#REF!</v>
      </c>
      <c r="Z121" s="33"/>
      <c r="AA121" s="87" t="e">
        <f>AA122+AA132+#REF!</f>
        <v>#REF!</v>
      </c>
      <c r="AT121" s="10" t="s">
        <v>37</v>
      </c>
      <c r="AU121" s="10" t="s">
        <v>56</v>
      </c>
      <c r="BK121" s="88" t="e">
        <f>BK122+BK132+#REF!</f>
        <v>#REF!</v>
      </c>
    </row>
    <row r="122" spans="2:65" s="5" customFormat="1" ht="37.35" customHeight="1">
      <c r="B122" s="89"/>
      <c r="C122" s="90"/>
      <c r="D122" s="91" t="s">
        <v>57</v>
      </c>
      <c r="E122" s="91"/>
      <c r="F122" s="91"/>
      <c r="G122" s="91"/>
      <c r="H122" s="91"/>
      <c r="I122" s="91"/>
      <c r="J122" s="91"/>
      <c r="K122" s="91"/>
      <c r="L122" s="91"/>
      <c r="M122" s="91"/>
      <c r="N122" s="161">
        <f>BK122</f>
        <v>0</v>
      </c>
      <c r="O122" s="162"/>
      <c r="P122" s="162"/>
      <c r="Q122" s="162"/>
      <c r="R122" s="92"/>
      <c r="T122" s="93"/>
      <c r="U122" s="90"/>
      <c r="V122" s="90"/>
      <c r="W122" s="94">
        <f>W123+W127+W130</f>
        <v>0</v>
      </c>
      <c r="X122" s="90"/>
      <c r="Y122" s="94">
        <f>Y123+Y127+Y130</f>
        <v>2.1730489999999998</v>
      </c>
      <c r="Z122" s="90"/>
      <c r="AA122" s="95">
        <f>AA123+AA127+AA130</f>
        <v>0</v>
      </c>
      <c r="AR122" s="96" t="s">
        <v>39</v>
      </c>
      <c r="AT122" s="97" t="s">
        <v>37</v>
      </c>
      <c r="AU122" s="97" t="s">
        <v>38</v>
      </c>
      <c r="AY122" s="96" t="s">
        <v>86</v>
      </c>
      <c r="BK122" s="98">
        <f>BK123+BK127+BK130</f>
        <v>0</v>
      </c>
    </row>
    <row r="123" spans="2:65" s="5" customFormat="1" ht="19.899999999999999" customHeight="1">
      <c r="B123" s="89"/>
      <c r="C123" s="90"/>
      <c r="D123" s="99" t="s">
        <v>58</v>
      </c>
      <c r="E123" s="99"/>
      <c r="F123" s="99"/>
      <c r="G123" s="99"/>
      <c r="H123" s="99"/>
      <c r="I123" s="99"/>
      <c r="J123" s="99"/>
      <c r="K123" s="99"/>
      <c r="L123" s="99"/>
      <c r="M123" s="99"/>
      <c r="N123" s="165">
        <f>BK123</f>
        <v>0</v>
      </c>
      <c r="O123" s="166"/>
      <c r="P123" s="166"/>
      <c r="Q123" s="166"/>
      <c r="R123" s="92"/>
      <c r="T123" s="93"/>
      <c r="U123" s="90"/>
      <c r="V123" s="90"/>
      <c r="W123" s="94">
        <f>SUM(W124:W126)</f>
        <v>0</v>
      </c>
      <c r="X123" s="90"/>
      <c r="Y123" s="94">
        <f>SUM(Y124:Y126)</f>
        <v>1.5212613999999998</v>
      </c>
      <c r="Z123" s="90"/>
      <c r="AA123" s="95">
        <f>SUM(AA124:AA126)</f>
        <v>0</v>
      </c>
      <c r="AR123" s="96" t="s">
        <v>39</v>
      </c>
      <c r="AT123" s="97" t="s">
        <v>37</v>
      </c>
      <c r="AU123" s="97" t="s">
        <v>39</v>
      </c>
      <c r="AY123" s="96" t="s">
        <v>86</v>
      </c>
      <c r="BK123" s="98">
        <f>SUM(BK124:BK126)</f>
        <v>0</v>
      </c>
    </row>
    <row r="124" spans="2:65" s="1" customFormat="1" ht="31.5" customHeight="1">
      <c r="B124" s="71"/>
      <c r="C124" s="100" t="s">
        <v>39</v>
      </c>
      <c r="D124" s="100" t="s">
        <v>87</v>
      </c>
      <c r="E124" s="101" t="s">
        <v>88</v>
      </c>
      <c r="F124" s="157" t="s">
        <v>89</v>
      </c>
      <c r="G124" s="157"/>
      <c r="H124" s="157"/>
      <c r="I124" s="157"/>
      <c r="J124" s="102" t="s">
        <v>90</v>
      </c>
      <c r="K124" s="103">
        <v>611.29</v>
      </c>
      <c r="L124" s="147">
        <v>0</v>
      </c>
      <c r="M124" s="147"/>
      <c r="N124" s="141">
        <f>ROUND(L124*K124,3)</f>
        <v>0</v>
      </c>
      <c r="O124" s="141"/>
      <c r="P124" s="141"/>
      <c r="Q124" s="141"/>
      <c r="R124" s="74"/>
      <c r="T124" s="104" t="s">
        <v>1</v>
      </c>
      <c r="U124" s="27" t="s">
        <v>23</v>
      </c>
      <c r="V124" s="23"/>
      <c r="W124" s="105">
        <f>V124*K124</f>
        <v>0</v>
      </c>
      <c r="X124" s="105">
        <v>2.47E-3</v>
      </c>
      <c r="Y124" s="105">
        <f>X124*K124</f>
        <v>1.5098862999999998</v>
      </c>
      <c r="Z124" s="105">
        <v>0</v>
      </c>
      <c r="AA124" s="106">
        <f>Z124*K124</f>
        <v>0</v>
      </c>
      <c r="AR124" s="10" t="s">
        <v>91</v>
      </c>
      <c r="AT124" s="10" t="s">
        <v>87</v>
      </c>
      <c r="AU124" s="10" t="s">
        <v>41</v>
      </c>
      <c r="AY124" s="10" t="s">
        <v>86</v>
      </c>
      <c r="BE124" s="54">
        <f>IF(U124="základná",N124,0)</f>
        <v>0</v>
      </c>
      <c r="BF124" s="54">
        <f>IF(U124="znížená",N124,0)</f>
        <v>0</v>
      </c>
      <c r="BG124" s="54">
        <f>IF(U124="zákl. prenesená",N124,0)</f>
        <v>0</v>
      </c>
      <c r="BH124" s="54">
        <f>IF(U124="zníž. prenesená",N124,0)</f>
        <v>0</v>
      </c>
      <c r="BI124" s="54">
        <f>IF(U124="nulová",N124,0)</f>
        <v>0</v>
      </c>
      <c r="BJ124" s="10" t="s">
        <v>41</v>
      </c>
      <c r="BK124" s="107">
        <f>ROUND(L124*K124,3)</f>
        <v>0</v>
      </c>
      <c r="BL124" s="10" t="s">
        <v>91</v>
      </c>
      <c r="BM124" s="10" t="s">
        <v>92</v>
      </c>
    </row>
    <row r="125" spans="2:65" s="1" customFormat="1" ht="31.5" customHeight="1">
      <c r="B125" s="71"/>
      <c r="C125" s="100" t="s">
        <v>41</v>
      </c>
      <c r="D125" s="100" t="s">
        <v>87</v>
      </c>
      <c r="E125" s="101" t="s">
        <v>93</v>
      </c>
      <c r="F125" s="157" t="s">
        <v>94</v>
      </c>
      <c r="G125" s="157"/>
      <c r="H125" s="157"/>
      <c r="I125" s="157"/>
      <c r="J125" s="102" t="s">
        <v>95</v>
      </c>
      <c r="K125" s="103">
        <v>59.4</v>
      </c>
      <c r="L125" s="147">
        <v>0</v>
      </c>
      <c r="M125" s="147"/>
      <c r="N125" s="141">
        <f>ROUND(L125*K125,3)</f>
        <v>0</v>
      </c>
      <c r="O125" s="141"/>
      <c r="P125" s="141"/>
      <c r="Q125" s="141"/>
      <c r="R125" s="74"/>
      <c r="T125" s="104" t="s">
        <v>1</v>
      </c>
      <c r="U125" s="27" t="s">
        <v>23</v>
      </c>
      <c r="V125" s="23"/>
      <c r="W125" s="105">
        <f>V125*K125</f>
        <v>0</v>
      </c>
      <c r="X125" s="105">
        <v>1.6000000000000001E-4</v>
      </c>
      <c r="Y125" s="105">
        <f>X125*K125</f>
        <v>9.5040000000000003E-3</v>
      </c>
      <c r="Z125" s="105">
        <v>0</v>
      </c>
      <c r="AA125" s="106">
        <f>Z125*K125</f>
        <v>0</v>
      </c>
      <c r="AR125" s="10" t="s">
        <v>91</v>
      </c>
      <c r="AT125" s="10" t="s">
        <v>87</v>
      </c>
      <c r="AU125" s="10" t="s">
        <v>41</v>
      </c>
      <c r="AY125" s="10" t="s">
        <v>86</v>
      </c>
      <c r="BE125" s="54">
        <f>IF(U125="základná",N125,0)</f>
        <v>0</v>
      </c>
      <c r="BF125" s="54">
        <f>IF(U125="znížená",N125,0)</f>
        <v>0</v>
      </c>
      <c r="BG125" s="54">
        <f>IF(U125="zákl. prenesená",N125,0)</f>
        <v>0</v>
      </c>
      <c r="BH125" s="54">
        <f>IF(U125="zníž. prenesená",N125,0)</f>
        <v>0</v>
      </c>
      <c r="BI125" s="54">
        <f>IF(U125="nulová",N125,0)</f>
        <v>0</v>
      </c>
      <c r="BJ125" s="10" t="s">
        <v>41</v>
      </c>
      <c r="BK125" s="107">
        <f>ROUND(L125*K125,3)</f>
        <v>0</v>
      </c>
      <c r="BL125" s="10" t="s">
        <v>91</v>
      </c>
      <c r="BM125" s="10" t="s">
        <v>96</v>
      </c>
    </row>
    <row r="126" spans="2:65" s="1" customFormat="1" ht="22.5" customHeight="1">
      <c r="B126" s="71"/>
      <c r="C126" s="108" t="s">
        <v>42</v>
      </c>
      <c r="D126" s="108" t="s">
        <v>97</v>
      </c>
      <c r="E126" s="109" t="s">
        <v>98</v>
      </c>
      <c r="F126" s="164" t="s">
        <v>99</v>
      </c>
      <c r="G126" s="164"/>
      <c r="H126" s="164"/>
      <c r="I126" s="164"/>
      <c r="J126" s="110" t="s">
        <v>95</v>
      </c>
      <c r="K126" s="111">
        <v>62.37</v>
      </c>
      <c r="L126" s="142">
        <v>0</v>
      </c>
      <c r="M126" s="142"/>
      <c r="N126" s="148">
        <f>ROUND(L126*K126,3)</f>
        <v>0</v>
      </c>
      <c r="O126" s="141"/>
      <c r="P126" s="141"/>
      <c r="Q126" s="141"/>
      <c r="R126" s="74"/>
      <c r="T126" s="104" t="s">
        <v>1</v>
      </c>
      <c r="U126" s="27" t="s">
        <v>23</v>
      </c>
      <c r="V126" s="23"/>
      <c r="W126" s="105">
        <f>V126*K126</f>
        <v>0</v>
      </c>
      <c r="X126" s="105">
        <v>3.0000000000000001E-5</v>
      </c>
      <c r="Y126" s="105">
        <f>X126*K126</f>
        <v>1.8710999999999999E-3</v>
      </c>
      <c r="Z126" s="105">
        <v>0</v>
      </c>
      <c r="AA126" s="106">
        <f>Z126*K126</f>
        <v>0</v>
      </c>
      <c r="AR126" s="10" t="s">
        <v>100</v>
      </c>
      <c r="AT126" s="10" t="s">
        <v>97</v>
      </c>
      <c r="AU126" s="10" t="s">
        <v>41</v>
      </c>
      <c r="AY126" s="10" t="s">
        <v>86</v>
      </c>
      <c r="BE126" s="54">
        <f>IF(U126="základná",N126,0)</f>
        <v>0</v>
      </c>
      <c r="BF126" s="54">
        <f>IF(U126="znížená",N126,0)</f>
        <v>0</v>
      </c>
      <c r="BG126" s="54">
        <f>IF(U126="zákl. prenesená",N126,0)</f>
        <v>0</v>
      </c>
      <c r="BH126" s="54">
        <f>IF(U126="zníž. prenesená",N126,0)</f>
        <v>0</v>
      </c>
      <c r="BI126" s="54">
        <f>IF(U126="nulová",N126,0)</f>
        <v>0</v>
      </c>
      <c r="BJ126" s="10" t="s">
        <v>41</v>
      </c>
      <c r="BK126" s="107">
        <f>ROUND(L126*K126,3)</f>
        <v>0</v>
      </c>
      <c r="BL126" s="10" t="s">
        <v>101</v>
      </c>
      <c r="BM126" s="10" t="s">
        <v>102</v>
      </c>
    </row>
    <row r="127" spans="2:65" s="5" customFormat="1" ht="29.85" customHeight="1">
      <c r="B127" s="89"/>
      <c r="C127" s="90"/>
      <c r="D127" s="99" t="s">
        <v>59</v>
      </c>
      <c r="E127" s="99"/>
      <c r="F127" s="99"/>
      <c r="G127" s="99"/>
      <c r="H127" s="99"/>
      <c r="I127" s="99"/>
      <c r="J127" s="99"/>
      <c r="K127" s="99"/>
      <c r="L127" s="99"/>
      <c r="M127" s="99"/>
      <c r="N127" s="155">
        <f>BK127</f>
        <v>0</v>
      </c>
      <c r="O127" s="156"/>
      <c r="P127" s="156"/>
      <c r="Q127" s="156"/>
      <c r="R127" s="92"/>
      <c r="T127" s="93"/>
      <c r="U127" s="90"/>
      <c r="V127" s="90"/>
      <c r="W127" s="94">
        <f>SUM(W128:W129)</f>
        <v>0</v>
      </c>
      <c r="X127" s="90"/>
      <c r="Y127" s="94">
        <f>SUM(Y128:Y129)</f>
        <v>0.65178759999999991</v>
      </c>
      <c r="Z127" s="90"/>
      <c r="AA127" s="95">
        <f>SUM(AA128:AA129)</f>
        <v>0</v>
      </c>
      <c r="AR127" s="96" t="s">
        <v>39</v>
      </c>
      <c r="AT127" s="97" t="s">
        <v>37</v>
      </c>
      <c r="AU127" s="97" t="s">
        <v>39</v>
      </c>
      <c r="AY127" s="96" t="s">
        <v>86</v>
      </c>
      <c r="BK127" s="98">
        <f>SUM(BK128:BK129)</f>
        <v>0</v>
      </c>
    </row>
    <row r="128" spans="2:65" s="1" customFormat="1" ht="31.5" customHeight="1">
      <c r="B128" s="71"/>
      <c r="C128" s="100" t="s">
        <v>91</v>
      </c>
      <c r="D128" s="100" t="s">
        <v>87</v>
      </c>
      <c r="E128" s="101" t="s">
        <v>103</v>
      </c>
      <c r="F128" s="157" t="s">
        <v>104</v>
      </c>
      <c r="G128" s="157"/>
      <c r="H128" s="157"/>
      <c r="I128" s="157"/>
      <c r="J128" s="102" t="s">
        <v>90</v>
      </c>
      <c r="K128" s="103">
        <v>104.88</v>
      </c>
      <c r="L128" s="147">
        <v>0</v>
      </c>
      <c r="M128" s="147"/>
      <c r="N128" s="141">
        <f>ROUND(L128*K128,3)</f>
        <v>0</v>
      </c>
      <c r="O128" s="141"/>
      <c r="P128" s="141"/>
      <c r="Q128" s="141"/>
      <c r="R128" s="74"/>
      <c r="T128" s="104" t="s">
        <v>1</v>
      </c>
      <c r="U128" s="27" t="s">
        <v>23</v>
      </c>
      <c r="V128" s="23"/>
      <c r="W128" s="105">
        <f>V128*K128</f>
        <v>0</v>
      </c>
      <c r="X128" s="105">
        <v>6.1799999999999997E-3</v>
      </c>
      <c r="Y128" s="105">
        <f>X128*K128</f>
        <v>0.64815839999999991</v>
      </c>
      <c r="Z128" s="105">
        <v>0</v>
      </c>
      <c r="AA128" s="106">
        <f>Z128*K128</f>
        <v>0</v>
      </c>
      <c r="AR128" s="10" t="s">
        <v>91</v>
      </c>
      <c r="AT128" s="10" t="s">
        <v>87</v>
      </c>
      <c r="AU128" s="10" t="s">
        <v>41</v>
      </c>
      <c r="AY128" s="10" t="s">
        <v>86</v>
      </c>
      <c r="BE128" s="54">
        <f>IF(U128="základná",N128,0)</f>
        <v>0</v>
      </c>
      <c r="BF128" s="54">
        <f>IF(U128="znížená",N128,0)</f>
        <v>0</v>
      </c>
      <c r="BG128" s="54">
        <f>IF(U128="zákl. prenesená",N128,0)</f>
        <v>0</v>
      </c>
      <c r="BH128" s="54">
        <f>IF(U128="zníž. prenesená",N128,0)</f>
        <v>0</v>
      </c>
      <c r="BI128" s="54">
        <f>IF(U128="nulová",N128,0)</f>
        <v>0</v>
      </c>
      <c r="BJ128" s="10" t="s">
        <v>41</v>
      </c>
      <c r="BK128" s="107">
        <f>ROUND(L128*K128,3)</f>
        <v>0</v>
      </c>
      <c r="BL128" s="10" t="s">
        <v>91</v>
      </c>
      <c r="BM128" s="10" t="s">
        <v>105</v>
      </c>
    </row>
    <row r="129" spans="2:65" s="1" customFormat="1" ht="22.5" customHeight="1">
      <c r="B129" s="71"/>
      <c r="C129" s="100" t="s">
        <v>106</v>
      </c>
      <c r="D129" s="100" t="s">
        <v>87</v>
      </c>
      <c r="E129" s="101" t="s">
        <v>107</v>
      </c>
      <c r="F129" s="157" t="s">
        <v>108</v>
      </c>
      <c r="G129" s="157"/>
      <c r="H129" s="157"/>
      <c r="I129" s="157"/>
      <c r="J129" s="102" t="s">
        <v>90</v>
      </c>
      <c r="K129" s="103">
        <v>181.46</v>
      </c>
      <c r="L129" s="147">
        <v>0</v>
      </c>
      <c r="M129" s="147"/>
      <c r="N129" s="141">
        <f>ROUND(L129*K129,3)</f>
        <v>0</v>
      </c>
      <c r="O129" s="141"/>
      <c r="P129" s="141"/>
      <c r="Q129" s="141"/>
      <c r="R129" s="74"/>
      <c r="T129" s="104" t="s">
        <v>1</v>
      </c>
      <c r="U129" s="27" t="s">
        <v>23</v>
      </c>
      <c r="V129" s="23"/>
      <c r="W129" s="105">
        <f>V129*K129</f>
        <v>0</v>
      </c>
      <c r="X129" s="105">
        <v>2.0000000000000002E-5</v>
      </c>
      <c r="Y129" s="105">
        <f>X129*K129</f>
        <v>3.6292000000000004E-3</v>
      </c>
      <c r="Z129" s="105">
        <v>0</v>
      </c>
      <c r="AA129" s="106">
        <f>Z129*K129</f>
        <v>0</v>
      </c>
      <c r="AR129" s="10" t="s">
        <v>91</v>
      </c>
      <c r="AT129" s="10" t="s">
        <v>87</v>
      </c>
      <c r="AU129" s="10" t="s">
        <v>41</v>
      </c>
      <c r="AY129" s="10" t="s">
        <v>86</v>
      </c>
      <c r="BE129" s="54">
        <f>IF(U129="základná",N129,0)</f>
        <v>0</v>
      </c>
      <c r="BF129" s="54">
        <f>IF(U129="znížená",N129,0)</f>
        <v>0</v>
      </c>
      <c r="BG129" s="54">
        <f>IF(U129="zákl. prenesená",N129,0)</f>
        <v>0</v>
      </c>
      <c r="BH129" s="54">
        <f>IF(U129="zníž. prenesená",N129,0)</f>
        <v>0</v>
      </c>
      <c r="BI129" s="54">
        <f>IF(U129="nulová",N129,0)</f>
        <v>0</v>
      </c>
      <c r="BJ129" s="10" t="s">
        <v>41</v>
      </c>
      <c r="BK129" s="107">
        <f>ROUND(L129*K129,3)</f>
        <v>0</v>
      </c>
      <c r="BL129" s="10" t="s">
        <v>91</v>
      </c>
      <c r="BM129" s="10" t="s">
        <v>109</v>
      </c>
    </row>
    <row r="130" spans="2:65" s="5" customFormat="1" ht="29.85" customHeight="1">
      <c r="B130" s="89"/>
      <c r="C130" s="90"/>
      <c r="D130" s="99" t="s">
        <v>60</v>
      </c>
      <c r="E130" s="99"/>
      <c r="F130" s="99"/>
      <c r="G130" s="99"/>
      <c r="H130" s="99"/>
      <c r="I130" s="99"/>
      <c r="J130" s="99"/>
      <c r="K130" s="99"/>
      <c r="L130" s="99"/>
      <c r="M130" s="99"/>
      <c r="N130" s="155">
        <f>BK130</f>
        <v>0</v>
      </c>
      <c r="O130" s="156"/>
      <c r="P130" s="156"/>
      <c r="Q130" s="156"/>
      <c r="R130" s="92"/>
      <c r="T130" s="93"/>
      <c r="U130" s="90"/>
      <c r="V130" s="90"/>
      <c r="W130" s="94">
        <f>W131</f>
        <v>0</v>
      </c>
      <c r="X130" s="90"/>
      <c r="Y130" s="94">
        <f>Y131</f>
        <v>0</v>
      </c>
      <c r="Z130" s="90"/>
      <c r="AA130" s="95">
        <f>AA131</f>
        <v>0</v>
      </c>
      <c r="AR130" s="96" t="s">
        <v>39</v>
      </c>
      <c r="AT130" s="97" t="s">
        <v>37</v>
      </c>
      <c r="AU130" s="97" t="s">
        <v>39</v>
      </c>
      <c r="AY130" s="96" t="s">
        <v>86</v>
      </c>
      <c r="BK130" s="98">
        <f>BK131</f>
        <v>0</v>
      </c>
    </row>
    <row r="131" spans="2:65" s="1" customFormat="1" ht="31.5" customHeight="1">
      <c r="B131" s="71"/>
      <c r="C131" s="100" t="s">
        <v>110</v>
      </c>
      <c r="D131" s="100" t="s">
        <v>87</v>
      </c>
      <c r="E131" s="101" t="s">
        <v>111</v>
      </c>
      <c r="F131" s="157" t="s">
        <v>112</v>
      </c>
      <c r="G131" s="157"/>
      <c r="H131" s="157"/>
      <c r="I131" s="157"/>
      <c r="J131" s="102" t="s">
        <v>113</v>
      </c>
      <c r="K131" s="103">
        <v>2.1709999999999998</v>
      </c>
      <c r="L131" s="147">
        <v>0</v>
      </c>
      <c r="M131" s="147"/>
      <c r="N131" s="141">
        <f>ROUND(L131*K131,3)</f>
        <v>0</v>
      </c>
      <c r="O131" s="141"/>
      <c r="P131" s="141"/>
      <c r="Q131" s="141"/>
      <c r="R131" s="74"/>
      <c r="T131" s="104" t="s">
        <v>1</v>
      </c>
      <c r="U131" s="27" t="s">
        <v>23</v>
      </c>
      <c r="V131" s="23"/>
      <c r="W131" s="105">
        <f>V131*K131</f>
        <v>0</v>
      </c>
      <c r="X131" s="105">
        <v>0</v>
      </c>
      <c r="Y131" s="105">
        <f>X131*K131</f>
        <v>0</v>
      </c>
      <c r="Z131" s="105">
        <v>0</v>
      </c>
      <c r="AA131" s="106">
        <f>Z131*K131</f>
        <v>0</v>
      </c>
      <c r="AR131" s="10" t="s">
        <v>91</v>
      </c>
      <c r="AT131" s="10" t="s">
        <v>87</v>
      </c>
      <c r="AU131" s="10" t="s">
        <v>41</v>
      </c>
      <c r="AY131" s="10" t="s">
        <v>86</v>
      </c>
      <c r="BE131" s="54">
        <f>IF(U131="základná",N131,0)</f>
        <v>0</v>
      </c>
      <c r="BF131" s="54">
        <f>IF(U131="znížená",N131,0)</f>
        <v>0</v>
      </c>
      <c r="BG131" s="54">
        <f>IF(U131="zákl. prenesená",N131,0)</f>
        <v>0</v>
      </c>
      <c r="BH131" s="54">
        <f>IF(U131="zníž. prenesená",N131,0)</f>
        <v>0</v>
      </c>
      <c r="BI131" s="54">
        <f>IF(U131="nulová",N131,0)</f>
        <v>0</v>
      </c>
      <c r="BJ131" s="10" t="s">
        <v>41</v>
      </c>
      <c r="BK131" s="107">
        <f>ROUND(L131*K131,3)</f>
        <v>0</v>
      </c>
      <c r="BL131" s="10" t="s">
        <v>91</v>
      </c>
      <c r="BM131" s="10" t="s">
        <v>114</v>
      </c>
    </row>
    <row r="132" spans="2:65" s="5" customFormat="1" ht="37.35" customHeight="1">
      <c r="B132" s="89"/>
      <c r="C132" s="90"/>
      <c r="D132" s="91" t="s">
        <v>61</v>
      </c>
      <c r="E132" s="91"/>
      <c r="F132" s="91"/>
      <c r="G132" s="91"/>
      <c r="H132" s="91"/>
      <c r="I132" s="91"/>
      <c r="J132" s="91"/>
      <c r="K132" s="91"/>
      <c r="L132" s="91"/>
      <c r="M132" s="91"/>
      <c r="N132" s="167">
        <f>BK132</f>
        <v>0</v>
      </c>
      <c r="O132" s="168"/>
      <c r="P132" s="168"/>
      <c r="Q132" s="168"/>
      <c r="R132" s="92"/>
      <c r="T132" s="93"/>
      <c r="U132" s="90"/>
      <c r="V132" s="90"/>
      <c r="W132" s="94">
        <f>W133</f>
        <v>0</v>
      </c>
      <c r="X132" s="90"/>
      <c r="Y132" s="94">
        <f>Y133</f>
        <v>0.20764558</v>
      </c>
      <c r="Z132" s="90"/>
      <c r="AA132" s="95">
        <f>AA133</f>
        <v>0</v>
      </c>
      <c r="AR132" s="96" t="s">
        <v>41</v>
      </c>
      <c r="AT132" s="97" t="s">
        <v>37</v>
      </c>
      <c r="AU132" s="97" t="s">
        <v>38</v>
      </c>
      <c r="AY132" s="96" t="s">
        <v>86</v>
      </c>
      <c r="BK132" s="98">
        <f>BK133</f>
        <v>0</v>
      </c>
    </row>
    <row r="133" spans="2:65" s="5" customFormat="1" ht="19.899999999999999" customHeight="1">
      <c r="B133" s="89"/>
      <c r="C133" s="90"/>
      <c r="D133" s="99" t="s">
        <v>62</v>
      </c>
      <c r="E133" s="99"/>
      <c r="F133" s="99"/>
      <c r="G133" s="99"/>
      <c r="H133" s="99"/>
      <c r="I133" s="99"/>
      <c r="J133" s="99"/>
      <c r="K133" s="99"/>
      <c r="L133" s="99"/>
      <c r="M133" s="99"/>
      <c r="N133" s="165">
        <f>BK133</f>
        <v>0</v>
      </c>
      <c r="O133" s="166"/>
      <c r="P133" s="166"/>
      <c r="Q133" s="166"/>
      <c r="R133" s="92"/>
      <c r="T133" s="93"/>
      <c r="U133" s="90"/>
      <c r="V133" s="90"/>
      <c r="W133" s="94">
        <f>SUM(W134:W140)</f>
        <v>0</v>
      </c>
      <c r="X133" s="90"/>
      <c r="Y133" s="94">
        <f>SUM(Y134:Y140)</f>
        <v>0.20764558</v>
      </c>
      <c r="Z133" s="90"/>
      <c r="AA133" s="95">
        <f>SUM(AA134:AA140)</f>
        <v>0</v>
      </c>
      <c r="AR133" s="96" t="s">
        <v>41</v>
      </c>
      <c r="AT133" s="97" t="s">
        <v>37</v>
      </c>
      <c r="AU133" s="97" t="s">
        <v>39</v>
      </c>
      <c r="AY133" s="96" t="s">
        <v>86</v>
      </c>
      <c r="BK133" s="98">
        <f>SUM(BK134:BK140)</f>
        <v>0</v>
      </c>
    </row>
    <row r="134" spans="2:65" s="1" customFormat="1" ht="31.5" customHeight="1">
      <c r="B134" s="71"/>
      <c r="C134" s="100" t="s">
        <v>115</v>
      </c>
      <c r="D134" s="100" t="s">
        <v>87</v>
      </c>
      <c r="E134" s="101" t="s">
        <v>116</v>
      </c>
      <c r="F134" s="157" t="s">
        <v>117</v>
      </c>
      <c r="G134" s="157"/>
      <c r="H134" s="157"/>
      <c r="I134" s="157"/>
      <c r="J134" s="102" t="s">
        <v>90</v>
      </c>
      <c r="K134" s="103">
        <v>611.29</v>
      </c>
      <c r="L134" s="147">
        <v>0</v>
      </c>
      <c r="M134" s="147"/>
      <c r="N134" s="141">
        <f t="shared" ref="N134:N140" si="5">ROUND(L134*K134,3)</f>
        <v>0</v>
      </c>
      <c r="O134" s="141"/>
      <c r="P134" s="141"/>
      <c r="Q134" s="141"/>
      <c r="R134" s="74"/>
      <c r="T134" s="104" t="s">
        <v>1</v>
      </c>
      <c r="U134" s="27" t="s">
        <v>23</v>
      </c>
      <c r="V134" s="23"/>
      <c r="W134" s="105">
        <f t="shared" ref="W134:W140" si="6">V134*K134</f>
        <v>0</v>
      </c>
      <c r="X134" s="105">
        <v>1E-4</v>
      </c>
      <c r="Y134" s="105">
        <f t="shared" ref="Y134:Y140" si="7">X134*K134</f>
        <v>6.1128999999999996E-2</v>
      </c>
      <c r="Z134" s="105">
        <v>0</v>
      </c>
      <c r="AA134" s="106">
        <f t="shared" ref="AA134:AA140" si="8">Z134*K134</f>
        <v>0</v>
      </c>
      <c r="AR134" s="10" t="s">
        <v>101</v>
      </c>
      <c r="AT134" s="10" t="s">
        <v>87</v>
      </c>
      <c r="AU134" s="10" t="s">
        <v>41</v>
      </c>
      <c r="AY134" s="10" t="s">
        <v>86</v>
      </c>
      <c r="BE134" s="54">
        <f t="shared" ref="BE134:BE140" si="9">IF(U134="základná",N134,0)</f>
        <v>0</v>
      </c>
      <c r="BF134" s="54">
        <f t="shared" ref="BF134:BF140" si="10">IF(U134="znížená",N134,0)</f>
        <v>0</v>
      </c>
      <c r="BG134" s="54">
        <f t="shared" ref="BG134:BG140" si="11">IF(U134="zákl. prenesená",N134,0)</f>
        <v>0</v>
      </c>
      <c r="BH134" s="54">
        <f t="shared" ref="BH134:BH140" si="12">IF(U134="zníž. prenesená",N134,0)</f>
        <v>0</v>
      </c>
      <c r="BI134" s="54">
        <f t="shared" ref="BI134:BI140" si="13">IF(U134="nulová",N134,0)</f>
        <v>0</v>
      </c>
      <c r="BJ134" s="10" t="s">
        <v>41</v>
      </c>
      <c r="BK134" s="107">
        <f t="shared" ref="BK134:BK140" si="14">ROUND(L134*K134,3)</f>
        <v>0</v>
      </c>
      <c r="BL134" s="10" t="s">
        <v>101</v>
      </c>
      <c r="BM134" s="10" t="s">
        <v>118</v>
      </c>
    </row>
    <row r="135" spans="2:65" s="1" customFormat="1" ht="31.5" customHeight="1">
      <c r="B135" s="71"/>
      <c r="C135" s="100" t="s">
        <v>119</v>
      </c>
      <c r="D135" s="100" t="s">
        <v>87</v>
      </c>
      <c r="E135" s="101" t="s">
        <v>120</v>
      </c>
      <c r="F135" s="163" t="s">
        <v>141</v>
      </c>
      <c r="G135" s="157"/>
      <c r="H135" s="157"/>
      <c r="I135" s="157"/>
      <c r="J135" s="102" t="s">
        <v>90</v>
      </c>
      <c r="K135" s="103">
        <v>611.29</v>
      </c>
      <c r="L135" s="147">
        <v>0</v>
      </c>
      <c r="M135" s="147"/>
      <c r="N135" s="141">
        <f t="shared" si="5"/>
        <v>0</v>
      </c>
      <c r="O135" s="141"/>
      <c r="P135" s="141"/>
      <c r="Q135" s="141"/>
      <c r="R135" s="74"/>
      <c r="T135" s="104" t="s">
        <v>1</v>
      </c>
      <c r="U135" s="27" t="s">
        <v>23</v>
      </c>
      <c r="V135" s="23"/>
      <c r="W135" s="105">
        <f t="shared" si="6"/>
        <v>0</v>
      </c>
      <c r="X135" s="105">
        <v>0</v>
      </c>
      <c r="Y135" s="105">
        <f t="shared" si="7"/>
        <v>0</v>
      </c>
      <c r="Z135" s="105">
        <v>0</v>
      </c>
      <c r="AA135" s="106">
        <f t="shared" si="8"/>
        <v>0</v>
      </c>
      <c r="AR135" s="10" t="s">
        <v>101</v>
      </c>
      <c r="AT135" s="10" t="s">
        <v>87</v>
      </c>
      <c r="AU135" s="10" t="s">
        <v>41</v>
      </c>
      <c r="AY135" s="10" t="s">
        <v>86</v>
      </c>
      <c r="BE135" s="54">
        <f t="shared" si="9"/>
        <v>0</v>
      </c>
      <c r="BF135" s="54">
        <f t="shared" si="10"/>
        <v>0</v>
      </c>
      <c r="BG135" s="54">
        <f t="shared" si="11"/>
        <v>0</v>
      </c>
      <c r="BH135" s="54">
        <f t="shared" si="12"/>
        <v>0</v>
      </c>
      <c r="BI135" s="54">
        <f t="shared" si="13"/>
        <v>0</v>
      </c>
      <c r="BJ135" s="10" t="s">
        <v>41</v>
      </c>
      <c r="BK135" s="107">
        <f t="shared" si="14"/>
        <v>0</v>
      </c>
      <c r="BL135" s="10" t="s">
        <v>101</v>
      </c>
      <c r="BM135" s="10" t="s">
        <v>121</v>
      </c>
    </row>
    <row r="136" spans="2:65" s="1" customFormat="1" ht="31.5" customHeight="1">
      <c r="B136" s="71"/>
      <c r="C136" s="100" t="s">
        <v>122</v>
      </c>
      <c r="D136" s="100" t="s">
        <v>87</v>
      </c>
      <c r="E136" s="101" t="s">
        <v>123</v>
      </c>
      <c r="F136" s="157" t="s">
        <v>124</v>
      </c>
      <c r="G136" s="157"/>
      <c r="H136" s="157"/>
      <c r="I136" s="157"/>
      <c r="J136" s="102" t="s">
        <v>90</v>
      </c>
      <c r="K136" s="103">
        <v>41.56</v>
      </c>
      <c r="L136" s="147">
        <v>0</v>
      </c>
      <c r="M136" s="147"/>
      <c r="N136" s="141">
        <f t="shared" si="5"/>
        <v>0</v>
      </c>
      <c r="O136" s="141"/>
      <c r="P136" s="141"/>
      <c r="Q136" s="141"/>
      <c r="R136" s="74"/>
      <c r="T136" s="104" t="s">
        <v>1</v>
      </c>
      <c r="U136" s="27" t="s">
        <v>23</v>
      </c>
      <c r="V136" s="23"/>
      <c r="W136" s="105">
        <f t="shared" si="6"/>
        <v>0</v>
      </c>
      <c r="X136" s="105">
        <v>1.4999999999999999E-4</v>
      </c>
      <c r="Y136" s="105">
        <f t="shared" si="7"/>
        <v>6.234E-3</v>
      </c>
      <c r="Z136" s="105">
        <v>0</v>
      </c>
      <c r="AA136" s="106">
        <f t="shared" si="8"/>
        <v>0</v>
      </c>
      <c r="AR136" s="10" t="s">
        <v>101</v>
      </c>
      <c r="AT136" s="10" t="s">
        <v>87</v>
      </c>
      <c r="AU136" s="10" t="s">
        <v>41</v>
      </c>
      <c r="AY136" s="10" t="s">
        <v>86</v>
      </c>
      <c r="BE136" s="54">
        <f t="shared" si="9"/>
        <v>0</v>
      </c>
      <c r="BF136" s="54">
        <f t="shared" si="10"/>
        <v>0</v>
      </c>
      <c r="BG136" s="54">
        <f t="shared" si="11"/>
        <v>0</v>
      </c>
      <c r="BH136" s="54">
        <f t="shared" si="12"/>
        <v>0</v>
      </c>
      <c r="BI136" s="54">
        <f t="shared" si="13"/>
        <v>0</v>
      </c>
      <c r="BJ136" s="10" t="s">
        <v>41</v>
      </c>
      <c r="BK136" s="107">
        <f t="shared" si="14"/>
        <v>0</v>
      </c>
      <c r="BL136" s="10" t="s">
        <v>101</v>
      </c>
      <c r="BM136" s="10" t="s">
        <v>125</v>
      </c>
    </row>
    <row r="137" spans="2:65" s="1" customFormat="1" ht="31.5" customHeight="1">
      <c r="B137" s="71"/>
      <c r="C137" s="100" t="s">
        <v>126</v>
      </c>
      <c r="D137" s="100" t="s">
        <v>87</v>
      </c>
      <c r="E137" s="101" t="s">
        <v>127</v>
      </c>
      <c r="F137" s="157" t="s">
        <v>128</v>
      </c>
      <c r="G137" s="157"/>
      <c r="H137" s="157"/>
      <c r="I137" s="157"/>
      <c r="J137" s="102" t="s">
        <v>90</v>
      </c>
      <c r="K137" s="103">
        <v>181.46</v>
      </c>
      <c r="L137" s="147">
        <v>0</v>
      </c>
      <c r="M137" s="147"/>
      <c r="N137" s="141">
        <f t="shared" si="5"/>
        <v>0</v>
      </c>
      <c r="O137" s="141"/>
      <c r="P137" s="141"/>
      <c r="Q137" s="141"/>
      <c r="R137" s="74"/>
      <c r="T137" s="104" t="s">
        <v>1</v>
      </c>
      <c r="U137" s="27" t="s">
        <v>23</v>
      </c>
      <c r="V137" s="23"/>
      <c r="W137" s="105">
        <f t="shared" si="6"/>
        <v>0</v>
      </c>
      <c r="X137" s="105">
        <v>0</v>
      </c>
      <c r="Y137" s="105">
        <f t="shared" si="7"/>
        <v>0</v>
      </c>
      <c r="Z137" s="105">
        <v>0</v>
      </c>
      <c r="AA137" s="106">
        <f t="shared" si="8"/>
        <v>0</v>
      </c>
      <c r="AR137" s="10" t="s">
        <v>101</v>
      </c>
      <c r="AT137" s="10" t="s">
        <v>87</v>
      </c>
      <c r="AU137" s="10" t="s">
        <v>41</v>
      </c>
      <c r="AY137" s="10" t="s">
        <v>86</v>
      </c>
      <c r="BE137" s="54">
        <f t="shared" si="9"/>
        <v>0</v>
      </c>
      <c r="BF137" s="54">
        <f t="shared" si="10"/>
        <v>0</v>
      </c>
      <c r="BG137" s="54">
        <f t="shared" si="11"/>
        <v>0</v>
      </c>
      <c r="BH137" s="54">
        <f t="shared" si="12"/>
        <v>0</v>
      </c>
      <c r="BI137" s="54">
        <f t="shared" si="13"/>
        <v>0</v>
      </c>
      <c r="BJ137" s="10" t="s">
        <v>41</v>
      </c>
      <c r="BK137" s="107">
        <f t="shared" si="14"/>
        <v>0</v>
      </c>
      <c r="BL137" s="10" t="s">
        <v>101</v>
      </c>
      <c r="BM137" s="10" t="s">
        <v>129</v>
      </c>
    </row>
    <row r="138" spans="2:65" s="1" customFormat="1" ht="31.5" customHeight="1">
      <c r="B138" s="71"/>
      <c r="C138" s="100" t="s">
        <v>130</v>
      </c>
      <c r="D138" s="100" t="s">
        <v>87</v>
      </c>
      <c r="E138" s="101" t="s">
        <v>131</v>
      </c>
      <c r="F138" s="157" t="s">
        <v>132</v>
      </c>
      <c r="G138" s="157"/>
      <c r="H138" s="157"/>
      <c r="I138" s="157"/>
      <c r="J138" s="102" t="s">
        <v>95</v>
      </c>
      <c r="K138" s="103">
        <v>108.288</v>
      </c>
      <c r="L138" s="147">
        <v>0</v>
      </c>
      <c r="M138" s="147"/>
      <c r="N138" s="141">
        <f t="shared" si="5"/>
        <v>0</v>
      </c>
      <c r="O138" s="141"/>
      <c r="P138" s="141"/>
      <c r="Q138" s="141"/>
      <c r="R138" s="74"/>
      <c r="T138" s="104" t="s">
        <v>1</v>
      </c>
      <c r="U138" s="27" t="s">
        <v>23</v>
      </c>
      <c r="V138" s="23"/>
      <c r="W138" s="105">
        <f t="shared" si="6"/>
        <v>0</v>
      </c>
      <c r="X138" s="105">
        <v>5.0000000000000002E-5</v>
      </c>
      <c r="Y138" s="105">
        <f t="shared" si="7"/>
        <v>5.4143999999999998E-3</v>
      </c>
      <c r="Z138" s="105">
        <v>0</v>
      </c>
      <c r="AA138" s="106">
        <f t="shared" si="8"/>
        <v>0</v>
      </c>
      <c r="AR138" s="10" t="s">
        <v>101</v>
      </c>
      <c r="AT138" s="10" t="s">
        <v>87</v>
      </c>
      <c r="AU138" s="10" t="s">
        <v>41</v>
      </c>
      <c r="AY138" s="10" t="s">
        <v>86</v>
      </c>
      <c r="BE138" s="54">
        <f t="shared" si="9"/>
        <v>0</v>
      </c>
      <c r="BF138" s="54">
        <f t="shared" si="10"/>
        <v>0</v>
      </c>
      <c r="BG138" s="54">
        <f t="shared" si="11"/>
        <v>0</v>
      </c>
      <c r="BH138" s="54">
        <f t="shared" si="12"/>
        <v>0</v>
      </c>
      <c r="BI138" s="54">
        <f t="shared" si="13"/>
        <v>0</v>
      </c>
      <c r="BJ138" s="10" t="s">
        <v>41</v>
      </c>
      <c r="BK138" s="107">
        <f t="shared" si="14"/>
        <v>0</v>
      </c>
      <c r="BL138" s="10" t="s">
        <v>101</v>
      </c>
      <c r="BM138" s="10" t="s">
        <v>133</v>
      </c>
    </row>
    <row r="139" spans="2:65" s="1" customFormat="1" ht="31.5" customHeight="1">
      <c r="B139" s="71"/>
      <c r="C139" s="100" t="s">
        <v>134</v>
      </c>
      <c r="D139" s="100" t="s">
        <v>87</v>
      </c>
      <c r="E139" s="101" t="s">
        <v>135</v>
      </c>
      <c r="F139" s="157" t="s">
        <v>136</v>
      </c>
      <c r="G139" s="157"/>
      <c r="H139" s="157"/>
      <c r="I139" s="157"/>
      <c r="J139" s="102" t="s">
        <v>95</v>
      </c>
      <c r="K139" s="103">
        <v>72.191999999999993</v>
      </c>
      <c r="L139" s="147">
        <v>0</v>
      </c>
      <c r="M139" s="147"/>
      <c r="N139" s="141">
        <f t="shared" si="5"/>
        <v>0</v>
      </c>
      <c r="O139" s="141"/>
      <c r="P139" s="141"/>
      <c r="Q139" s="141"/>
      <c r="R139" s="74"/>
      <c r="T139" s="104" t="s">
        <v>1</v>
      </c>
      <c r="U139" s="27" t="s">
        <v>23</v>
      </c>
      <c r="V139" s="23"/>
      <c r="W139" s="105">
        <f t="shared" si="6"/>
        <v>0</v>
      </c>
      <c r="X139" s="105">
        <v>9.0000000000000006E-5</v>
      </c>
      <c r="Y139" s="105">
        <f t="shared" si="7"/>
        <v>6.4972799999999994E-3</v>
      </c>
      <c r="Z139" s="105">
        <v>0</v>
      </c>
      <c r="AA139" s="106">
        <f t="shared" si="8"/>
        <v>0</v>
      </c>
      <c r="AR139" s="10" t="s">
        <v>101</v>
      </c>
      <c r="AT139" s="10" t="s">
        <v>87</v>
      </c>
      <c r="AU139" s="10" t="s">
        <v>41</v>
      </c>
      <c r="AY139" s="10" t="s">
        <v>86</v>
      </c>
      <c r="BE139" s="54">
        <f t="shared" si="9"/>
        <v>0</v>
      </c>
      <c r="BF139" s="54">
        <f t="shared" si="10"/>
        <v>0</v>
      </c>
      <c r="BG139" s="54">
        <f t="shared" si="11"/>
        <v>0</v>
      </c>
      <c r="BH139" s="54">
        <f t="shared" si="12"/>
        <v>0</v>
      </c>
      <c r="BI139" s="54">
        <f t="shared" si="13"/>
        <v>0</v>
      </c>
      <c r="BJ139" s="10" t="s">
        <v>41</v>
      </c>
      <c r="BK139" s="107">
        <f t="shared" si="14"/>
        <v>0</v>
      </c>
      <c r="BL139" s="10" t="s">
        <v>101</v>
      </c>
      <c r="BM139" s="10" t="s">
        <v>137</v>
      </c>
    </row>
    <row r="140" spans="2:65" s="1" customFormat="1" ht="44.25" customHeight="1">
      <c r="B140" s="71"/>
      <c r="C140" s="100" t="s">
        <v>138</v>
      </c>
      <c r="D140" s="100" t="s">
        <v>87</v>
      </c>
      <c r="E140" s="101" t="s">
        <v>139</v>
      </c>
      <c r="F140" s="163" t="s">
        <v>142</v>
      </c>
      <c r="G140" s="157"/>
      <c r="H140" s="157"/>
      <c r="I140" s="157"/>
      <c r="J140" s="102" t="s">
        <v>90</v>
      </c>
      <c r="K140" s="103">
        <v>611.29</v>
      </c>
      <c r="L140" s="147">
        <v>0</v>
      </c>
      <c r="M140" s="147"/>
      <c r="N140" s="141">
        <f t="shared" si="5"/>
        <v>0</v>
      </c>
      <c r="O140" s="141"/>
      <c r="P140" s="141"/>
      <c r="Q140" s="141"/>
      <c r="R140" s="74"/>
      <c r="T140" s="104" t="s">
        <v>1</v>
      </c>
      <c r="U140" s="27" t="s">
        <v>23</v>
      </c>
      <c r="V140" s="23"/>
      <c r="W140" s="105">
        <f t="shared" si="6"/>
        <v>0</v>
      </c>
      <c r="X140" s="105">
        <v>2.1000000000000001E-4</v>
      </c>
      <c r="Y140" s="105">
        <f t="shared" si="7"/>
        <v>0.12837090000000001</v>
      </c>
      <c r="Z140" s="105">
        <v>0</v>
      </c>
      <c r="AA140" s="106">
        <f t="shared" si="8"/>
        <v>0</v>
      </c>
      <c r="AR140" s="10" t="s">
        <v>101</v>
      </c>
      <c r="AT140" s="10" t="s">
        <v>87</v>
      </c>
      <c r="AU140" s="10" t="s">
        <v>41</v>
      </c>
      <c r="AY140" s="10" t="s">
        <v>86</v>
      </c>
      <c r="BE140" s="54">
        <f t="shared" si="9"/>
        <v>0</v>
      </c>
      <c r="BF140" s="54">
        <f t="shared" si="10"/>
        <v>0</v>
      </c>
      <c r="BG140" s="54">
        <f t="shared" si="11"/>
        <v>0</v>
      </c>
      <c r="BH140" s="54">
        <f t="shared" si="12"/>
        <v>0</v>
      </c>
      <c r="BI140" s="54">
        <f t="shared" si="13"/>
        <v>0</v>
      </c>
      <c r="BJ140" s="10" t="s">
        <v>41</v>
      </c>
      <c r="BK140" s="107">
        <f t="shared" si="14"/>
        <v>0</v>
      </c>
      <c r="BL140" s="10" t="s">
        <v>101</v>
      </c>
      <c r="BM140" s="10" t="s">
        <v>140</v>
      </c>
    </row>
    <row r="141" spans="2:65" s="1" customFormat="1" ht="6.95" customHeight="1">
      <c r="B141" s="4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3"/>
    </row>
  </sheetData>
  <mergeCells count="114">
    <mergeCell ref="F138:I138"/>
    <mergeCell ref="L128:M128"/>
    <mergeCell ref="N131:Q131"/>
    <mergeCell ref="N130:Q130"/>
    <mergeCell ref="N132:Q132"/>
    <mergeCell ref="N125:Q125"/>
    <mergeCell ref="F128:I128"/>
    <mergeCell ref="L138:M138"/>
    <mergeCell ref="N134:Q134"/>
    <mergeCell ref="N138:Q138"/>
    <mergeCell ref="F135:I135"/>
    <mergeCell ref="L135:M135"/>
    <mergeCell ref="F140:I140"/>
    <mergeCell ref="L140:M140"/>
    <mergeCell ref="F131:I131"/>
    <mergeCell ref="F126:I126"/>
    <mergeCell ref="D100:H100"/>
    <mergeCell ref="F113:P113"/>
    <mergeCell ref="L125:M125"/>
    <mergeCell ref="N133:Q133"/>
    <mergeCell ref="F134:I134"/>
    <mergeCell ref="L134:M134"/>
    <mergeCell ref="N140:Q140"/>
    <mergeCell ref="F125:I125"/>
    <mergeCell ref="F129:I129"/>
    <mergeCell ref="L139:M139"/>
    <mergeCell ref="F136:I136"/>
    <mergeCell ref="F137:I137"/>
    <mergeCell ref="L137:M137"/>
    <mergeCell ref="N137:Q137"/>
    <mergeCell ref="F139:I139"/>
    <mergeCell ref="N139:Q139"/>
    <mergeCell ref="N100:Q100"/>
    <mergeCell ref="C110:Q110"/>
    <mergeCell ref="F112:P112"/>
    <mergeCell ref="N127:Q127"/>
    <mergeCell ref="L124:M124"/>
    <mergeCell ref="F124:I124"/>
    <mergeCell ref="N124:Q124"/>
    <mergeCell ref="L120:M120"/>
    <mergeCell ref="N120:Q120"/>
    <mergeCell ref="N122:Q122"/>
    <mergeCell ref="H1:K1"/>
    <mergeCell ref="D97:H97"/>
    <mergeCell ref="D98:H98"/>
    <mergeCell ref="N96:Q96"/>
    <mergeCell ref="N98:Q98"/>
    <mergeCell ref="N99:Q99"/>
    <mergeCell ref="N97:Q97"/>
    <mergeCell ref="D99:H99"/>
    <mergeCell ref="M118:Q118"/>
    <mergeCell ref="L131:M131"/>
    <mergeCell ref="N128:Q128"/>
    <mergeCell ref="N121:Q121"/>
    <mergeCell ref="D101:H101"/>
    <mergeCell ref="N101:Q101"/>
    <mergeCell ref="F120:I120"/>
    <mergeCell ref="N123:Q123"/>
    <mergeCell ref="L129:M129"/>
    <mergeCell ref="N129:Q129"/>
    <mergeCell ref="L104:Q104"/>
    <mergeCell ref="N135:Q135"/>
    <mergeCell ref="L126:M126"/>
    <mergeCell ref="N102:Q102"/>
    <mergeCell ref="S2:AC2"/>
    <mergeCell ref="L136:M136"/>
    <mergeCell ref="N136:Q136"/>
    <mergeCell ref="N126:Q126"/>
    <mergeCell ref="M115:P115"/>
    <mergeCell ref="M117:Q117"/>
    <mergeCell ref="N92:Q92"/>
    <mergeCell ref="H32:J32"/>
    <mergeCell ref="M32:P32"/>
    <mergeCell ref="C76:Q76"/>
    <mergeCell ref="H34:J34"/>
    <mergeCell ref="H33:J33"/>
    <mergeCell ref="C86:G86"/>
    <mergeCell ref="F78:P78"/>
    <mergeCell ref="M36:P36"/>
    <mergeCell ref="H36:J36"/>
    <mergeCell ref="N94:Q94"/>
    <mergeCell ref="N88:Q88"/>
    <mergeCell ref="N91:Q91"/>
    <mergeCell ref="L38:P38"/>
    <mergeCell ref="N90:Q90"/>
    <mergeCell ref="N86:Q86"/>
    <mergeCell ref="M81:P81"/>
    <mergeCell ref="M83:Q83"/>
    <mergeCell ref="F79:P79"/>
    <mergeCell ref="N93:Q93"/>
    <mergeCell ref="E24:L24"/>
    <mergeCell ref="M27:P27"/>
    <mergeCell ref="M28:P28"/>
    <mergeCell ref="M30:P30"/>
    <mergeCell ref="M34:P34"/>
    <mergeCell ref="H35:J35"/>
    <mergeCell ref="M35:P35"/>
    <mergeCell ref="M33:P33"/>
    <mergeCell ref="O20:P20"/>
    <mergeCell ref="O21:P21"/>
    <mergeCell ref="M84:Q84"/>
    <mergeCell ref="N89:Q89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</mergeCells>
  <phoneticPr fontId="25" type="noConversion"/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1 - Oprava vnútorných malieb</vt:lpstr>
      <vt:lpstr>'1 - Oprava vnútorných malieb'!Názvy_tlače</vt:lpstr>
      <vt:lpstr>'1 - Oprava vnútorných malieb'!Oblasť_tlače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OCX</cp:lastModifiedBy>
  <cp:lastPrinted>2017-01-20T09:11:21Z</cp:lastPrinted>
  <dcterms:created xsi:type="dcterms:W3CDTF">2017-01-13T12:03:03Z</dcterms:created>
  <dcterms:modified xsi:type="dcterms:W3CDTF">2017-01-30T11:53:25Z</dcterms:modified>
</cp:coreProperties>
</file>