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10215"/>
  </bookViews>
  <sheets>
    <sheet name="2 - Oprava fasády veže a ..." sheetId="3" r:id="rId1"/>
  </sheets>
  <definedNames>
    <definedName name="_xlnm.Print_Titles" localSheetId="0">'2 - Oprava fasády veže a ...'!$126:$126</definedName>
    <definedName name="_xlnm.Print_Area" localSheetId="0">'2 - Oprava fasády veže a ...'!$C$4:$Q$70,'2 - Oprava fasády veže a ...'!$C$76:$Q$110,'2 - Oprava fasády veže a ...'!$C$116:$Q$188</definedName>
  </definedNames>
  <calcPr calcId="114210" fullCalcOnLoad="1"/>
</workbook>
</file>

<file path=xl/calcChain.xml><?xml version="1.0" encoding="utf-8"?>
<calcChain xmlns="http://schemas.openxmlformats.org/spreadsheetml/2006/main">
  <c r="N188" i="3"/>
  <c r="BI187"/>
  <c r="BH187"/>
  <c r="BG187"/>
  <c r="BF187"/>
  <c r="BE187"/>
  <c r="AA187"/>
  <c r="AA186"/>
  <c r="AA185"/>
  <c r="Y187"/>
  <c r="Y186"/>
  <c r="Y185"/>
  <c r="W187"/>
  <c r="W186"/>
  <c r="W185"/>
  <c r="BK187"/>
  <c r="BK186"/>
  <c r="N187"/>
  <c r="BI184"/>
  <c r="BH184"/>
  <c r="BG184"/>
  <c r="BF184"/>
  <c r="BE184"/>
  <c r="AA184"/>
  <c r="Y184"/>
  <c r="W184"/>
  <c r="BK184"/>
  <c r="N184"/>
  <c r="BI183"/>
  <c r="BH183"/>
  <c r="BG183"/>
  <c r="BE183"/>
  <c r="AA183"/>
  <c r="AA182"/>
  <c r="Y183"/>
  <c r="Y182"/>
  <c r="W183"/>
  <c r="W182"/>
  <c r="BK183"/>
  <c r="BK182"/>
  <c r="N182"/>
  <c r="N98"/>
  <c r="N183"/>
  <c r="BF183"/>
  <c r="BI181"/>
  <c r="BH181"/>
  <c r="BG181"/>
  <c r="BE181"/>
  <c r="AA181"/>
  <c r="Y181"/>
  <c r="W181"/>
  <c r="BK181"/>
  <c r="N181"/>
  <c r="BF181"/>
  <c r="BI180"/>
  <c r="BH180"/>
  <c r="BG180"/>
  <c r="BE180"/>
  <c r="AA180"/>
  <c r="Y180"/>
  <c r="W180"/>
  <c r="BK180"/>
  <c r="N180"/>
  <c r="BF180"/>
  <c r="BI179"/>
  <c r="BH179"/>
  <c r="BG179"/>
  <c r="BE179"/>
  <c r="AA179"/>
  <c r="Y179"/>
  <c r="W179"/>
  <c r="BK179"/>
  <c r="N179"/>
  <c r="BF179"/>
  <c r="BI178"/>
  <c r="BH178"/>
  <c r="BG178"/>
  <c r="BE178"/>
  <c r="AA178"/>
  <c r="AA177"/>
  <c r="Y178"/>
  <c r="Y177"/>
  <c r="W178"/>
  <c r="W177"/>
  <c r="BK178"/>
  <c r="BK177"/>
  <c r="N177"/>
  <c r="N97"/>
  <c r="N178"/>
  <c r="BF178"/>
  <c r="BI176"/>
  <c r="BH176"/>
  <c r="BG176"/>
  <c r="BE176"/>
  <c r="AA176"/>
  <c r="Y176"/>
  <c r="W176"/>
  <c r="BK176"/>
  <c r="N176"/>
  <c r="BF176"/>
  <c r="BI175"/>
  <c r="BH175"/>
  <c r="BG175"/>
  <c r="BF175"/>
  <c r="BE175"/>
  <c r="AA175"/>
  <c r="Y175"/>
  <c r="W175"/>
  <c r="BK175"/>
  <c r="N175"/>
  <c r="BI174"/>
  <c r="BH174"/>
  <c r="BG174"/>
  <c r="BE174"/>
  <c r="AA174"/>
  <c r="Y174"/>
  <c r="W174"/>
  <c r="BK174"/>
  <c r="N174"/>
  <c r="BF174"/>
  <c r="BI173"/>
  <c r="BH173"/>
  <c r="BG173"/>
  <c r="BF173"/>
  <c r="BE173"/>
  <c r="AA173"/>
  <c r="Y173"/>
  <c r="W173"/>
  <c r="BK173"/>
  <c r="N173"/>
  <c r="BI172"/>
  <c r="BH172"/>
  <c r="BG172"/>
  <c r="BE172"/>
  <c r="AA172"/>
  <c r="Y172"/>
  <c r="W172"/>
  <c r="BK172"/>
  <c r="N172"/>
  <c r="BF172"/>
  <c r="BI171"/>
  <c r="BH171"/>
  <c r="BG171"/>
  <c r="BF171"/>
  <c r="BE171"/>
  <c r="AA171"/>
  <c r="AA170"/>
  <c r="Y171"/>
  <c r="Y170"/>
  <c r="W171"/>
  <c r="W170"/>
  <c r="BK171"/>
  <c r="BK170"/>
  <c r="N170"/>
  <c r="N96"/>
  <c r="N171"/>
  <c r="BI169"/>
  <c r="BH169"/>
  <c r="BG169"/>
  <c r="BE169"/>
  <c r="AA169"/>
  <c r="Y169"/>
  <c r="W169"/>
  <c r="BK169"/>
  <c r="N169"/>
  <c r="BF169"/>
  <c r="BI168"/>
  <c r="BH168"/>
  <c r="BG168"/>
  <c r="BE168"/>
  <c r="AA168"/>
  <c r="Y168"/>
  <c r="W168"/>
  <c r="BK168"/>
  <c r="N168"/>
  <c r="BF168"/>
  <c r="BI167"/>
  <c r="BH167"/>
  <c r="BG167"/>
  <c r="BF167"/>
  <c r="BE167"/>
  <c r="AA167"/>
  <c r="Y167"/>
  <c r="W167"/>
  <c r="BK167"/>
  <c r="N167"/>
  <c r="BI166"/>
  <c r="BH166"/>
  <c r="BG166"/>
  <c r="BE166"/>
  <c r="AA166"/>
  <c r="Y166"/>
  <c r="W166"/>
  <c r="BK166"/>
  <c r="N166"/>
  <c r="BF166"/>
  <c r="BI165"/>
  <c r="BH165"/>
  <c r="BG165"/>
  <c r="BF165"/>
  <c r="BE165"/>
  <c r="AA165"/>
  <c r="AA164"/>
  <c r="Y165"/>
  <c r="Y164"/>
  <c r="W165"/>
  <c r="W164"/>
  <c r="BK165"/>
  <c r="BK164"/>
  <c r="N164"/>
  <c r="N95"/>
  <c r="N165"/>
  <c r="BI163"/>
  <c r="BH163"/>
  <c r="BG163"/>
  <c r="BE163"/>
  <c r="AA163"/>
  <c r="Y163"/>
  <c r="W163"/>
  <c r="BK163"/>
  <c r="N163"/>
  <c r="BF163"/>
  <c r="BI162"/>
  <c r="BH162"/>
  <c r="BG162"/>
  <c r="BF162"/>
  <c r="BE162"/>
  <c r="AA162"/>
  <c r="Y162"/>
  <c r="W162"/>
  <c r="BK162"/>
  <c r="N162"/>
  <c r="BI161"/>
  <c r="BH161"/>
  <c r="BG161"/>
  <c r="BE161"/>
  <c r="AA161"/>
  <c r="AA160"/>
  <c r="AA159"/>
  <c r="Y161"/>
  <c r="Y160"/>
  <c r="W161"/>
  <c r="W160"/>
  <c r="W159"/>
  <c r="BK161"/>
  <c r="BK160"/>
  <c r="N161"/>
  <c r="BF161"/>
  <c r="BI158"/>
  <c r="BH158"/>
  <c r="BG158"/>
  <c r="BE158"/>
  <c r="AA158"/>
  <c r="AA157"/>
  <c r="Y158"/>
  <c r="Y157"/>
  <c r="W158"/>
  <c r="W157"/>
  <c r="BK158"/>
  <c r="BK157"/>
  <c r="N157"/>
  <c r="N92"/>
  <c r="N158"/>
  <c r="BF158"/>
  <c r="BI156"/>
  <c r="BH156"/>
  <c r="BG156"/>
  <c r="BE156"/>
  <c r="AA156"/>
  <c r="Y156"/>
  <c r="W156"/>
  <c r="BK156"/>
  <c r="N156"/>
  <c r="BF156"/>
  <c r="BI155"/>
  <c r="BH155"/>
  <c r="BG155"/>
  <c r="BF155"/>
  <c r="BE155"/>
  <c r="AA155"/>
  <c r="Y155"/>
  <c r="W155"/>
  <c r="BK155"/>
  <c r="N155"/>
  <c r="BI154"/>
  <c r="BH154"/>
  <c r="BG154"/>
  <c r="BE154"/>
  <c r="AA154"/>
  <c r="Y154"/>
  <c r="W154"/>
  <c r="BK154"/>
  <c r="N154"/>
  <c r="BF154"/>
  <c r="BI153"/>
  <c r="BH153"/>
  <c r="BG153"/>
  <c r="BF153"/>
  <c r="BE153"/>
  <c r="AA153"/>
  <c r="Y153"/>
  <c r="W153"/>
  <c r="BK153"/>
  <c r="N153"/>
  <c r="BI152"/>
  <c r="BH152"/>
  <c r="BG152"/>
  <c r="BE152"/>
  <c r="AA152"/>
  <c r="Y152"/>
  <c r="W152"/>
  <c r="BK152"/>
  <c r="N152"/>
  <c r="BF152"/>
  <c r="BI151"/>
  <c r="BH151"/>
  <c r="BG151"/>
  <c r="BF151"/>
  <c r="BE151"/>
  <c r="AA151"/>
  <c r="Y151"/>
  <c r="W151"/>
  <c r="BK151"/>
  <c r="N151"/>
  <c r="BI150"/>
  <c r="BH150"/>
  <c r="BG150"/>
  <c r="BE150"/>
  <c r="AA150"/>
  <c r="Y150"/>
  <c r="W150"/>
  <c r="BK150"/>
  <c r="N150"/>
  <c r="BF150"/>
  <c r="BI149"/>
  <c r="BH149"/>
  <c r="BG149"/>
  <c r="BF149"/>
  <c r="BE149"/>
  <c r="AA149"/>
  <c r="Y149"/>
  <c r="W149"/>
  <c r="BK149"/>
  <c r="N149"/>
  <c r="BI148"/>
  <c r="BH148"/>
  <c r="BG148"/>
  <c r="BE148"/>
  <c r="AA148"/>
  <c r="Y148"/>
  <c r="W148"/>
  <c r="BK148"/>
  <c r="N148"/>
  <c r="BF148"/>
  <c r="BI147"/>
  <c r="BH147"/>
  <c r="BG147"/>
  <c r="BF147"/>
  <c r="BE147"/>
  <c r="AA147"/>
  <c r="Y147"/>
  <c r="W147"/>
  <c r="BK147"/>
  <c r="N147"/>
  <c r="BI146"/>
  <c r="BH146"/>
  <c r="BG146"/>
  <c r="BE146"/>
  <c r="AA146"/>
  <c r="Y146"/>
  <c r="W146"/>
  <c r="BK146"/>
  <c r="N146"/>
  <c r="BF146"/>
  <c r="BI145"/>
  <c r="BH145"/>
  <c r="BG145"/>
  <c r="BF145"/>
  <c r="BE145"/>
  <c r="AA145"/>
  <c r="Y145"/>
  <c r="W145"/>
  <c r="BK145"/>
  <c r="N145"/>
  <c r="BI144"/>
  <c r="BH144"/>
  <c r="BG144"/>
  <c r="BE144"/>
  <c r="AA144"/>
  <c r="Y144"/>
  <c r="W144"/>
  <c r="BK144"/>
  <c r="N144"/>
  <c r="BF144"/>
  <c r="BI143"/>
  <c r="BH143"/>
  <c r="BG143"/>
  <c r="BF143"/>
  <c r="BE143"/>
  <c r="AA143"/>
  <c r="AA142"/>
  <c r="Y143"/>
  <c r="Y142"/>
  <c r="W143"/>
  <c r="W142"/>
  <c r="BK143"/>
  <c r="BK142"/>
  <c r="N142"/>
  <c r="N91"/>
  <c r="N143"/>
  <c r="BI141"/>
  <c r="BH141"/>
  <c r="BG141"/>
  <c r="BE141"/>
  <c r="AA141"/>
  <c r="Y141"/>
  <c r="W141"/>
  <c r="BK141"/>
  <c r="N141"/>
  <c r="BF141"/>
  <c r="BI140"/>
  <c r="BH140"/>
  <c r="BG140"/>
  <c r="BE140"/>
  <c r="AA140"/>
  <c r="Y140"/>
  <c r="W140"/>
  <c r="BK140"/>
  <c r="N140"/>
  <c r="BF140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/>
  <c r="BI137"/>
  <c r="BH137"/>
  <c r="BG137"/>
  <c r="BE137"/>
  <c r="AA137"/>
  <c r="Y137"/>
  <c r="W137"/>
  <c r="BK137"/>
  <c r="N137"/>
  <c r="BF137"/>
  <c r="BI136"/>
  <c r="BH136"/>
  <c r="BG136"/>
  <c r="BE136"/>
  <c r="AA136"/>
  <c r="Y136"/>
  <c r="W136"/>
  <c r="BK136"/>
  <c r="N136"/>
  <c r="BF136"/>
  <c r="BI135"/>
  <c r="BH135"/>
  <c r="BG135"/>
  <c r="BE135"/>
  <c r="AA135"/>
  <c r="Y135"/>
  <c r="W135"/>
  <c r="BK135"/>
  <c r="N135"/>
  <c r="BF135"/>
  <c r="BI134"/>
  <c r="BH134"/>
  <c r="BG134"/>
  <c r="BE134"/>
  <c r="AA134"/>
  <c r="Y134"/>
  <c r="W134"/>
  <c r="BK134"/>
  <c r="N134"/>
  <c r="BF134"/>
  <c r="BI133"/>
  <c r="BH133"/>
  <c r="BG133"/>
  <c r="BE133"/>
  <c r="AA133"/>
  <c r="Y133"/>
  <c r="W133"/>
  <c r="BK133"/>
  <c r="N133"/>
  <c r="BF133"/>
  <c r="BI132"/>
  <c r="BH132"/>
  <c r="BG132"/>
  <c r="BE132"/>
  <c r="AA132"/>
  <c r="Y132"/>
  <c r="W132"/>
  <c r="BK132"/>
  <c r="N132"/>
  <c r="BF132"/>
  <c r="BI131"/>
  <c r="BH131"/>
  <c r="BG131"/>
  <c r="BE131"/>
  <c r="AA131"/>
  <c r="Y131"/>
  <c r="W131"/>
  <c r="BK131"/>
  <c r="N131"/>
  <c r="BF131"/>
  <c r="BI130"/>
  <c r="BH130"/>
  <c r="BG130"/>
  <c r="BE130"/>
  <c r="AA130"/>
  <c r="AA129"/>
  <c r="AA128"/>
  <c r="AA127"/>
  <c r="Y130"/>
  <c r="W130"/>
  <c r="W129"/>
  <c r="W128"/>
  <c r="BK130"/>
  <c r="BK129"/>
  <c r="N130"/>
  <c r="BF130"/>
  <c r="E21"/>
  <c r="M124"/>
  <c r="M121"/>
  <c r="F121"/>
  <c r="F119"/>
  <c r="BI108"/>
  <c r="BH108"/>
  <c r="BG108"/>
  <c r="BE108"/>
  <c r="BI107"/>
  <c r="BH107"/>
  <c r="BG107"/>
  <c r="BE107"/>
  <c r="BI106"/>
  <c r="BH106"/>
  <c r="BG106"/>
  <c r="BE106"/>
  <c r="BI105"/>
  <c r="BH105"/>
  <c r="BG105"/>
  <c r="BE105"/>
  <c r="BI104"/>
  <c r="BH104"/>
  <c r="BG104"/>
  <c r="BE104"/>
  <c r="BI103"/>
  <c r="H36"/>
  <c r="BH103"/>
  <c r="H35"/>
  <c r="BG103"/>
  <c r="H34"/>
  <c r="BE103"/>
  <c r="M84"/>
  <c r="F81"/>
  <c r="F79"/>
  <c r="O21"/>
  <c r="O20"/>
  <c r="O18"/>
  <c r="E18"/>
  <c r="M83"/>
  <c r="O17"/>
  <c r="O15"/>
  <c r="E15"/>
  <c r="F124"/>
  <c r="O14"/>
  <c r="M81"/>
  <c r="F118"/>
  <c r="M32"/>
  <c r="H32"/>
  <c r="M123"/>
  <c r="N129"/>
  <c r="N90"/>
  <c r="BK128"/>
  <c r="Y159"/>
  <c r="W127"/>
  <c r="BK185"/>
  <c r="N185"/>
  <c r="N99"/>
  <c r="N186"/>
  <c r="N100"/>
  <c r="F123"/>
  <c r="F83"/>
  <c r="Y129"/>
  <c r="Y128"/>
  <c r="Y127"/>
  <c r="N160"/>
  <c r="N94"/>
  <c r="BK159"/>
  <c r="N159"/>
  <c r="N93"/>
  <c r="F78"/>
  <c r="F84"/>
  <c r="N128"/>
  <c r="N89"/>
  <c r="BK127"/>
  <c r="N127"/>
  <c r="N88"/>
  <c r="N107"/>
  <c r="BF107"/>
  <c r="N105"/>
  <c r="BF105"/>
  <c r="N103"/>
  <c r="N108"/>
  <c r="BF108"/>
  <c r="N106"/>
  <c r="BF106"/>
  <c r="N104"/>
  <c r="BF104"/>
  <c r="M27"/>
  <c r="N102"/>
  <c r="BF103"/>
  <c r="M33"/>
  <c r="H33"/>
  <c r="M28"/>
  <c r="L110"/>
  <c r="M30"/>
  <c r="L38"/>
</calcChain>
</file>

<file path=xl/sharedStrings.xml><?xml version="1.0" encoding="utf-8"?>
<sst xmlns="http://schemas.openxmlformats.org/spreadsheetml/2006/main" count="884" uniqueCount="298">
  <si>
    <t>Hárok obsahuje:</t>
  </si>
  <si>
    <t/>
  </si>
  <si>
    <t>False</t>
  </si>
  <si>
    <t>&gt;&gt;  skryté stĺpce  &lt;&lt;</t>
  </si>
  <si>
    <t>20</t>
  </si>
  <si>
    <t>v ---  nižšie sa nachádzajú doplnkové a pomocné údaje k zostavám  --- v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</si>
  <si>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</si>
  <si>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</si>
  <si>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</si>
  <si>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</si>
  <si>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</si>
  <si>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</si>
  <si>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</si>
  <si>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</si>
  <si>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IČO DPH:</t>
  </si>
  <si>
    <t>Zhotoviteľ:</t>
  </si>
  <si>
    <t>Projektant:</t>
  </si>
  <si>
    <t>Spracovateľ:</t>
  </si>
  <si>
    <t>Poznámka: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</si>
  <si>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</si>
  <si>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</si>
  <si>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</si>
  <si>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</si>
  <si>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</si>
  <si>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</si>
  <si>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</si>
  <si>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</si>
  <si>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</si>
  <si>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</si>
  <si>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</si>
  <si>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</si>
  <si>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</si>
  <si>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</si>
  <si>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</si>
  <si>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</si>
  <si>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</si>
  <si>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</si>
  <si>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D</t>
  </si>
  <si>
    <t>0</t>
  </si>
  <si>
    <t>1</t>
  </si>
  <si>
    <t>2</t>
  </si>
  <si>
    <t>{46cc1191-4a5e-44f0-9d0c-bb4d95365482}</t>
  </si>
  <si>
    <t>3</t>
  </si>
  <si>
    <t>Ostatné náklady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</si>
  <si>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</si>
  <si>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</si>
  <si>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</si>
  <si>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</si>
  <si>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</si>
  <si>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</si>
  <si>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Objekt: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</si>
  <si>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</si>
  <si>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</si>
  <si>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</si>
  <si>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</si>
  <si>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</si>
  <si>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</si>
  <si>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</si>
  <si>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</si>
  <si>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</si>
  <si>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</si>
  <si>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</si>
  <si>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784 - Dokončovacie práce - maľby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</si>
  <si>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</si>
  <si>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</si>
  <si>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</si>
  <si>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</si>
  <si>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</si>
  <si>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</si>
  <si>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</si>
  <si>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</si>
  <si>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</si>
  <si>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</si>
  <si>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</si>
  <si>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</si>
  <si>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</si>
  <si>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</si>
  <si>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</si>
  <si>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</si>
  <si>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</si>
  <si>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</si>
  <si>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</si>
  <si>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</si>
  <si>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</si>
  <si>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</si>
  <si>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</si>
  <si>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</si>
  <si>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</si>
  <si>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m2</t>
  </si>
  <si>
    <t>4</t>
  </si>
  <si>
    <t>m</t>
  </si>
  <si>
    <t>M</t>
  </si>
  <si>
    <t>32</t>
  </si>
  <si>
    <t>16</t>
  </si>
  <si>
    <t>5</t>
  </si>
  <si>
    <t>6</t>
  </si>
  <si>
    <t>999281111</t>
  </si>
  <si>
    <t>Presun hmôt pre opravy a údržbu objektov vrátane vonkajších plášťov výšky do 25 m</t>
  </si>
  <si>
    <t>t</t>
  </si>
  <si>
    <t>7</t>
  </si>
  <si>
    <t>8</t>
  </si>
  <si>
    <t>9</t>
  </si>
  <si>
    <t>10</t>
  </si>
  <si>
    <t>784418013</t>
  </si>
  <si>
    <t xml:space="preserve">Zakrývanie podláh a zariadení plachtou v miestnostiach alebo na schodisku   </t>
  </si>
  <si>
    <t>11</t>
  </si>
  <si>
    <t>12</t>
  </si>
  <si>
    <t>13</t>
  </si>
  <si>
    <t>VP - Práce naviac</t>
  </si>
  <si>
    <t>PN</t>
  </si>
  <si>
    <t xml:space="preserve">    711 - Izolácie proti vode a vlhkosti</t>
  </si>
  <si>
    <t xml:space="preserve">    764 - Konštrukcie klampiarske</t>
  </si>
  <si>
    <t xml:space="preserve">    771 - Podlahy z dlaždíc</t>
  </si>
  <si>
    <t xml:space="preserve">    783 - Dokončovacie práce - nátery</t>
  </si>
  <si>
    <t>M - Práce a dodávky M</t>
  </si>
  <si>
    <t xml:space="preserve">    21-M - Elektromontáže</t>
  </si>
  <si>
    <t>620991121</t>
  </si>
  <si>
    <t>Zakrývanie výplní vonkajších otvorov s rámami a zárubňami, zábradlí, oplechovania, atď. zhotovené z lešenia akýmkoľvek spôsobom</t>
  </si>
  <si>
    <t>-1250974329</t>
  </si>
  <si>
    <t>622401991</t>
  </si>
  <si>
    <t>Príplatok za prísadou na zvýšenie priľnavoti postreku pod omietky vonk.stien a pilierov</t>
  </si>
  <si>
    <t>2117142303</t>
  </si>
  <si>
    <t>622422331</t>
  </si>
  <si>
    <t>Oprava vonkajších omietok vápenných a vápenocem. stupeň členitosti Ia II -30% škrabaných</t>
  </si>
  <si>
    <t>1800253572</t>
  </si>
  <si>
    <t>622451131</t>
  </si>
  <si>
    <t>Vonkajšia omietka cementová stien alebo štítov hladká, v stupni zložitosti I až II - pod soklík + boky schodov</t>
  </si>
  <si>
    <t>-975522258</t>
  </si>
  <si>
    <t>622461181</t>
  </si>
  <si>
    <t>Vonkajšia omietka stien šľachtená postrek v stupni zložitosti 1-2 - veža</t>
  </si>
  <si>
    <t>-504610043</t>
  </si>
  <si>
    <t>622461216</t>
  </si>
  <si>
    <t>Vonkajšia omietka stien šľachtená postrek s priľnavou prísadou</t>
  </si>
  <si>
    <t>-2118093004</t>
  </si>
  <si>
    <t>622466114</t>
  </si>
  <si>
    <t>2137749391</t>
  </si>
  <si>
    <t>622481119</t>
  </si>
  <si>
    <t>Spevnenie omietky vložením sklotextilnej sieťky - veža</t>
  </si>
  <si>
    <t>-259263108</t>
  </si>
  <si>
    <t>622491181</t>
  </si>
  <si>
    <t>Príplatok za viacfarebné zhotovenie celej výmery</t>
  </si>
  <si>
    <t>856503363</t>
  </si>
  <si>
    <t>622491403</t>
  </si>
  <si>
    <t>8718707</t>
  </si>
  <si>
    <t>627452101</t>
  </si>
  <si>
    <t>1589458819</t>
  </si>
  <si>
    <t>632456131</t>
  </si>
  <si>
    <t>Poter pieskovocementový stupňov (600kg cem./m3) hladený dreveným hladidlom hr. 30 mm</t>
  </si>
  <si>
    <t>2049618945</t>
  </si>
  <si>
    <t>941941031</t>
  </si>
  <si>
    <t>Montáž lešenia ľahkého pracovného radového s podlahami šírky od 0,80 do 1,00 m, výšky do 10 m</t>
  </si>
  <si>
    <t>1029574570</t>
  </si>
  <si>
    <t>14</t>
  </si>
  <si>
    <t>941941191</t>
  </si>
  <si>
    <t>Príplatok za prvý a každý ďalší i začatý mesiac použitia lešenia ľahkého pracovného radového s podlahami šírky od 0,80 do 1,00 m, výšky do 10 m</t>
  </si>
  <si>
    <t>1506183644</t>
  </si>
  <si>
    <t>15</t>
  </si>
  <si>
    <t>941941831</t>
  </si>
  <si>
    <t>Demontáž lešenia ľahkého pracovného radového s podlahami šírky nad 0,80 do 1,00 m, výšky do 10 m</t>
  </si>
  <si>
    <t>-1537606386</t>
  </si>
  <si>
    <t>952901114</t>
  </si>
  <si>
    <t>Vyčistenie budov pri výške podlaží nad 4m</t>
  </si>
  <si>
    <t>-2059231777</t>
  </si>
  <si>
    <t>17</t>
  </si>
  <si>
    <t>953945111</t>
  </si>
  <si>
    <t>923630734</t>
  </si>
  <si>
    <t>18</t>
  </si>
  <si>
    <t>965043331</t>
  </si>
  <si>
    <t>Búranie podkladov pod dlažby, liatych dlažieb a mazanín,betón s poterom,teracom hr.do 100 mm, plochy do 4 m2 -2,20000t</t>
  </si>
  <si>
    <t>m3</t>
  </si>
  <si>
    <t>631791017</t>
  </si>
  <si>
    <t>19</t>
  </si>
  <si>
    <t>965081712</t>
  </si>
  <si>
    <t>Búranie dlažieb, bez podklad. lôžka z xylolit., alebo keramických dlaždíc hr. do 10 mm,  -0,02000t</t>
  </si>
  <si>
    <t>-1028490939</t>
  </si>
  <si>
    <t>978015231</t>
  </si>
  <si>
    <t>Otlčenie omietok vonkajších vápenných alebo vápenocementových, s vyškriabaním škár v rozsahu do 30 %,  -0,01600t</t>
  </si>
  <si>
    <t>-1735511371</t>
  </si>
  <si>
    <t>21</t>
  </si>
  <si>
    <t>978015271</t>
  </si>
  <si>
    <t>Otlčenie omietok vonkajších vápenných alebo vápenocementových, s vyškriabaním škár v rozsahu do 100 %,  -0,05900t</t>
  </si>
  <si>
    <t>-1001603179</t>
  </si>
  <si>
    <t>22</t>
  </si>
  <si>
    <t>978023251</t>
  </si>
  <si>
    <t>Vysekanie, vyškriabanie a vyčistenie škár muriva kamenného režného z lomového kameňa,  -0,01400t</t>
  </si>
  <si>
    <t>1969052326</t>
  </si>
  <si>
    <t>23</t>
  </si>
  <si>
    <t>979081111</t>
  </si>
  <si>
    <t>Odvoz sutiny a vybúraných hmôt na skládku do 1 km</t>
  </si>
  <si>
    <t>-1044743121</t>
  </si>
  <si>
    <t>24</t>
  </si>
  <si>
    <t>979081121</t>
  </si>
  <si>
    <t>Odvoz sutiny a vybúraných hmôt na skládku za každý ďalší 1 km</t>
  </si>
  <si>
    <t>-1387016944</t>
  </si>
  <si>
    <t>25</t>
  </si>
  <si>
    <t>979082111</t>
  </si>
  <si>
    <t>Vnútrostavenisková doprava sutiny a vybúraných hmôt do 10 m</t>
  </si>
  <si>
    <t>902133807</t>
  </si>
  <si>
    <t>26</t>
  </si>
  <si>
    <t>979089012</t>
  </si>
  <si>
    <t>Poplatok za skladovanie - betón, tehly, dlaždice (17 01 ), ostatné</t>
  </si>
  <si>
    <t>1413717423</t>
  </si>
  <si>
    <t>27</t>
  </si>
  <si>
    <t>1422348304</t>
  </si>
  <si>
    <t>28</t>
  </si>
  <si>
    <t>711113131</t>
  </si>
  <si>
    <t>1900806685</t>
  </si>
  <si>
    <t>29</t>
  </si>
  <si>
    <t>711113141</t>
  </si>
  <si>
    <t>1925668593</t>
  </si>
  <si>
    <t>30</t>
  </si>
  <si>
    <t>998711201</t>
  </si>
  <si>
    <t>Presun hmôt pre izoláciu proti vode v objektoch výšky do 6 m</t>
  </si>
  <si>
    <t>%</t>
  </si>
  <si>
    <t>1083209837</t>
  </si>
  <si>
    <t>31</t>
  </si>
  <si>
    <t>764454231</t>
  </si>
  <si>
    <t>Montáž zvodových rúr z pozinkovaného PZ plechu, kruhové s priemerom 60 - 150 mm</t>
  </si>
  <si>
    <t>262324275</t>
  </si>
  <si>
    <t>764454241</t>
  </si>
  <si>
    <t>Montáž objímky zatĺkacej z pozinkovaného PZ plechu, pre kruhové zvodové rúry s priemerom 60 - 150 mm</t>
  </si>
  <si>
    <t>ks</t>
  </si>
  <si>
    <t>-1650670364</t>
  </si>
  <si>
    <t>33</t>
  </si>
  <si>
    <t>5534414800</t>
  </si>
  <si>
    <t>odkvapové systémy -  POZINK, objímka lisovaná, D 100 mm, hrot 200 mm, č. OD 100 PZ   KJG</t>
  </si>
  <si>
    <t>-232855786</t>
  </si>
  <si>
    <t>34</t>
  </si>
  <si>
    <t>764454801</t>
  </si>
  <si>
    <t>Demontáž odpadových rúr kruhových, s priemerom 75 a 100 mm,  -0,00226t</t>
  </si>
  <si>
    <t>793952010</t>
  </si>
  <si>
    <t>35</t>
  </si>
  <si>
    <t>998764102</t>
  </si>
  <si>
    <t>Presun hmôt pre konštrukcie klampiarske v objektoch výšky nad 6 do 12 m</t>
  </si>
  <si>
    <t>1968265914</t>
  </si>
  <si>
    <t>36</t>
  </si>
  <si>
    <t>771275307</t>
  </si>
  <si>
    <t>Montáž obkladov schodiskových stupňov dlaždicami do flexibilného tmelu veľ. 300 x 300 mm</t>
  </si>
  <si>
    <t>2089605335</t>
  </si>
  <si>
    <t>37</t>
  </si>
  <si>
    <t>5976498320</t>
  </si>
  <si>
    <t>Protišmyková dlažka keramická 300x300 mm</t>
  </si>
  <si>
    <t>1808039279</t>
  </si>
  <si>
    <t>38</t>
  </si>
  <si>
    <t>771275901</t>
  </si>
  <si>
    <t>Montáž profilu schodiskovej hrany</t>
  </si>
  <si>
    <t>1330798330</t>
  </si>
  <si>
    <t>39</t>
  </si>
  <si>
    <t>5978650400</t>
  </si>
  <si>
    <t xml:space="preserve">Schodisková hrana </t>
  </si>
  <si>
    <t>39753973</t>
  </si>
  <si>
    <t>40</t>
  </si>
  <si>
    <t>771415064</t>
  </si>
  <si>
    <t>Montáž soklíkov z obkladačiek schodiskových stupňovitých do tmelu veľ. 300 x 100 mm</t>
  </si>
  <si>
    <t>-1098227744</t>
  </si>
  <si>
    <t>41</t>
  </si>
  <si>
    <t>998771201</t>
  </si>
  <si>
    <t>Presun hmôt pre podlahy z dlaždíc v objektoch výšky do 6m</t>
  </si>
  <si>
    <t>86216814</t>
  </si>
  <si>
    <t>42</t>
  </si>
  <si>
    <t>783522000</t>
  </si>
  <si>
    <t xml:space="preserve">Nátery klamp. konštr. syntet. na vzduchu schnúce dvojnás. so základného náterom reakt. farbou - 105µm </t>
  </si>
  <si>
    <t>-1919365450</t>
  </si>
  <si>
    <t>43</t>
  </si>
  <si>
    <t>783601816</t>
  </si>
  <si>
    <t>Odstránenie starých náterov zo stolárskych výrobkov oškrabaním s obrúsením</t>
  </si>
  <si>
    <t>-1252873226</t>
  </si>
  <si>
    <t>44</t>
  </si>
  <si>
    <t>783624200</t>
  </si>
  <si>
    <t>Nátery stolárskych výrobkov syntetické dvojnásobné 1x s emailovaním a 1x plným tmelením - drevené trámy</t>
  </si>
  <si>
    <t>671620935</t>
  </si>
  <si>
    <t>45</t>
  </si>
  <si>
    <t>783626200</t>
  </si>
  <si>
    <t>Nátery stolárskych výrobkov syntetické lazurovacím lakom 2x lakovaním - štablón</t>
  </si>
  <si>
    <t>761464694</t>
  </si>
  <si>
    <t>46</t>
  </si>
  <si>
    <t>784410040</t>
  </si>
  <si>
    <t>Oblepenie stykov farieb výšky nad 3,80 m</t>
  </si>
  <si>
    <t>1082307155</t>
  </si>
  <si>
    <t>47</t>
  </si>
  <si>
    <t>-193110137</t>
  </si>
  <si>
    <t>48</t>
  </si>
  <si>
    <t>210293002</t>
  </si>
  <si>
    <t>Oprava a doplnenie bleskozvodu</t>
  </si>
  <si>
    <t>súb</t>
  </si>
  <si>
    <t>64</t>
  </si>
  <si>
    <t>-1952995616</t>
  </si>
  <si>
    <t>Príprava vonkajšieho podkladu stien BAUMIT, Regulátor nasiakavosti (Baumit SaugAusgleich)alebo ekvivalent</t>
  </si>
  <si>
    <t>Fasádny náter BAUMIT SilikatColor alebo ekvivalent</t>
  </si>
  <si>
    <t>Škárovanie maltou MC (400 kg cem./m3) zapustené rovné múrov z kameňa, alebo ekvivalent</t>
  </si>
  <si>
    <t>Rohová lišta hliníková</t>
  </si>
  <si>
    <t>Izolácie proti zemnej vlhkosti a povrchovej vode  na ploche vodorovnej</t>
  </si>
  <si>
    <t>optimalizované pre tlač zostáv vo formáte A4 - na výšku                                               Príloha č. 2</t>
  </si>
  <si>
    <t xml:space="preserve">                                   KRYCÍ LIST ROZPOČTU                       Príloha č.2</t>
  </si>
  <si>
    <t>Dom smútku</t>
  </si>
  <si>
    <t>Obec Čaklov</t>
  </si>
  <si>
    <t>Izolácia proti zemnej vlhkosti a povrchovej vode  na ploche zvislej</t>
  </si>
  <si>
    <t>SO2 - Oprava fasády veže a prednej strany objektu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</si>
</sst>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27">
    <font>
      <sz val="8"/>
      <name val="Trebuchet MS"/>
      <family val="2"/>
    </font>
    <font>
      <sz val="8"/>
      <color indexed="55"/>
      <name val="Trebuchet MS"/>
    </font>
    <font>
      <sz val="9"/>
      <name val="Trebuchet MS"/>
    </font>
    <font>
      <b/>
      <sz val="12"/>
      <name val="Trebuchet MS"/>
    </font>
    <font>
      <sz val="12"/>
      <color indexed="56"/>
      <name val="Trebuchet MS"/>
    </font>
    <font>
      <sz val="10"/>
      <color indexed="56"/>
      <name val="Trebuchet MS"/>
    </font>
    <font>
      <sz val="8"/>
      <color indexed="56"/>
      <name val="Trebuchet MS"/>
    </font>
    <font>
      <sz val="10"/>
      <name val="Trebuchet MS"/>
    </font>
    <font>
      <sz val="10"/>
      <color indexed="16"/>
      <name val="Trebuchet MS"/>
    </font>
    <font>
      <u/>
      <sz val="10"/>
      <color indexed="12"/>
      <name val="Trebuchet MS"/>
    </font>
    <font>
      <sz val="8"/>
      <color indexed="48"/>
      <name val="Trebuchet MS"/>
    </font>
    <font>
      <b/>
      <sz val="16"/>
      <name val="Trebuchet MS"/>
    </font>
    <font>
      <sz val="9"/>
      <color indexed="55"/>
      <name val="Trebuchet MS"/>
    </font>
    <font>
      <sz val="10"/>
      <color indexed="63"/>
      <name val="Trebuchet MS"/>
    </font>
    <font>
      <b/>
      <sz val="10"/>
      <name val="Trebuchet MS"/>
    </font>
    <font>
      <b/>
      <sz val="10"/>
      <color indexed="63"/>
      <name val="Trebuchet MS"/>
    </font>
    <font>
      <sz val="10"/>
      <color indexed="55"/>
      <name val="Trebuchet MS"/>
    </font>
    <font>
      <b/>
      <sz val="12"/>
      <color indexed="16"/>
      <name val="Trebuchet MS"/>
    </font>
    <font>
      <b/>
      <sz val="12"/>
      <color indexed="16"/>
      <name val="Trebuchet MS"/>
    </font>
    <font>
      <b/>
      <sz val="12"/>
      <color indexed="16"/>
      <name val="Trebuchet MS"/>
    </font>
    <font>
      <b/>
      <sz val="8"/>
      <color indexed="16"/>
      <name val="Trebuchet MS"/>
    </font>
    <font>
      <sz val="9"/>
      <color indexed="8"/>
      <name val="Trebuchet MS"/>
    </font>
    <font>
      <sz val="8"/>
      <color indexed="16"/>
      <name val="Trebuchet MS"/>
    </font>
    <font>
      <b/>
      <sz val="8"/>
      <name val="Trebuchet MS"/>
    </font>
    <font>
      <i/>
      <sz val="8"/>
      <color indexed="12"/>
      <name val="Trebuchet MS"/>
    </font>
    <font>
      <sz val="8"/>
      <name val="Trebuchet MS"/>
      <family val="2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72">
    <xf numFmtId="0" fontId="0" fillId="0" borderId="0" xfId="0"/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/>
    <xf numFmtId="0" fontId="7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9" fillId="2" borderId="0" xfId="1" applyFont="1" applyFill="1" applyAlignment="1" applyProtection="1">
      <alignment vertical="center"/>
    </xf>
    <xf numFmtId="0" fontId="0" fillId="2" borderId="0" xfId="0" applyFill="1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0" fillId="0" borderId="0" xfId="0" applyFont="1" applyAlignment="1">
      <alignment horizontal="left"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16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16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7" fillId="4" borderId="0" xfId="0" applyFont="1" applyFill="1" applyBorder="1" applyAlignment="1">
      <alignment horizontal="left" vertical="center"/>
    </xf>
    <xf numFmtId="0" fontId="0" fillId="2" borderId="0" xfId="0" applyFill="1" applyProtection="1"/>
    <xf numFmtId="0" fontId="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4" borderId="7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2" fillId="0" borderId="9" xfId="0" applyNumberFormat="1" applyFont="1" applyBorder="1" applyAlignment="1"/>
    <xf numFmtId="166" fontId="22" fillId="0" borderId="10" xfId="0" applyNumberFormat="1" applyFont="1" applyBorder="1" applyAlignment="1"/>
    <xf numFmtId="167" fontId="23" fillId="0" borderId="0" xfId="0" applyNumberFormat="1" applyFont="1" applyAlignment="1">
      <alignment vertical="center"/>
    </xf>
    <xf numFmtId="0" fontId="6" fillId="0" borderId="4" xfId="0" applyFont="1" applyBorder="1" applyAlignment="1"/>
    <xf numFmtId="0" fontId="6" fillId="0" borderId="0" xfId="0" applyFont="1" applyBorder="1" applyAlignment="1"/>
    <xf numFmtId="0" fontId="4" fillId="0" borderId="0" xfId="0" applyFont="1" applyBorder="1" applyAlignment="1">
      <alignment horizontal="left"/>
    </xf>
    <xf numFmtId="0" fontId="6" fillId="0" borderId="5" xfId="0" applyFont="1" applyBorder="1" applyAlignment="1"/>
    <xf numFmtId="0" fontId="6" fillId="0" borderId="11" xfId="0" applyFont="1" applyBorder="1" applyAlignment="1"/>
    <xf numFmtId="166" fontId="6" fillId="0" borderId="0" xfId="0" applyNumberFormat="1" applyFont="1" applyBorder="1" applyAlignment="1"/>
    <xf numFmtId="166" fontId="6" fillId="0" borderId="12" xfId="0" applyNumberFormat="1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7" fontId="6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167" fontId="0" fillId="3" borderId="22" xfId="0" applyNumberFormat="1" applyFont="1" applyFill="1" applyBorder="1" applyAlignment="1" applyProtection="1">
      <alignment vertical="center"/>
      <protection locked="0"/>
    </xf>
    <xf numFmtId="0" fontId="1" fillId="3" borderId="22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2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" fontId="14" fillId="0" borderId="0" xfId="0" applyNumberFormat="1" applyFont="1" applyBorder="1" applyAlignment="1">
      <alignment vertical="center"/>
    </xf>
    <xf numFmtId="165" fontId="2" fillId="3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4" fontId="3" fillId="4" borderId="7" xfId="0" applyNumberFormat="1" applyFont="1" applyFill="1" applyBorder="1" applyAlignment="1">
      <alignment vertical="center"/>
    </xf>
    <xf numFmtId="4" fontId="3" fillId="4" borderId="23" xfId="0" applyNumberFormat="1" applyFont="1" applyFill="1" applyBorder="1" applyAlignment="1">
      <alignment vertical="center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4" fontId="5" fillId="3" borderId="0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vertical="center"/>
      <protection locked="0"/>
    </xf>
    <xf numFmtId="4" fontId="19" fillId="0" borderId="0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4" fontId="17" fillId="4" borderId="0" xfId="0" applyNumberFormat="1" applyFont="1" applyFill="1" applyBorder="1" applyAlignment="1">
      <alignment vertical="center"/>
    </xf>
    <xf numFmtId="0" fontId="0" fillId="0" borderId="22" xfId="0" applyFont="1" applyBorder="1" applyAlignment="1" applyProtection="1">
      <alignment horizontal="left" vertical="center" wrapText="1"/>
      <protection locked="0"/>
    </xf>
    <xf numFmtId="167" fontId="0" fillId="3" borderId="22" xfId="0" applyNumberFormat="1" applyFont="1" applyFill="1" applyBorder="1" applyAlignment="1" applyProtection="1">
      <alignment vertical="center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167" fontId="5" fillId="0" borderId="20" xfId="0" applyNumberFormat="1" applyFont="1" applyBorder="1" applyAlignment="1"/>
    <xf numFmtId="167" fontId="5" fillId="0" borderId="20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left" vertical="center" wrapText="1"/>
      <protection locked="0"/>
    </xf>
    <xf numFmtId="167" fontId="4" fillId="0" borderId="0" xfId="0" applyNumberFormat="1" applyFont="1" applyBorder="1" applyAlignment="1"/>
    <xf numFmtId="167" fontId="4" fillId="0" borderId="0" xfId="0" applyNumberFormat="1" applyFont="1" applyBorder="1" applyAlignment="1">
      <alignment vertical="center"/>
    </xf>
    <xf numFmtId="167" fontId="5" fillId="0" borderId="14" xfId="0" applyNumberFormat="1" applyFont="1" applyBorder="1" applyAlignment="1"/>
    <xf numFmtId="167" fontId="5" fillId="0" borderId="14" xfId="0" applyNumberFormat="1" applyFont="1" applyBorder="1" applyAlignment="1">
      <alignment vertical="center"/>
    </xf>
    <xf numFmtId="0" fontId="0" fillId="0" borderId="22" xfId="0" applyBorder="1" applyAlignment="1" applyProtection="1">
      <alignment horizontal="left" vertical="center" wrapText="1"/>
      <protection locked="0"/>
    </xf>
    <xf numFmtId="0" fontId="2" fillId="4" borderId="20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4" fillId="0" borderId="22" xfId="0" applyFont="1" applyBorder="1" applyAlignment="1" applyProtection="1">
      <alignment horizontal="left" vertical="center" wrapText="1"/>
      <protection locked="0"/>
    </xf>
    <xf numFmtId="167" fontId="24" fillId="3" borderId="22" xfId="0" applyNumberFormat="1" applyFont="1" applyFill="1" applyBorder="1" applyAlignment="1" applyProtection="1">
      <alignment vertical="center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167" fontId="4" fillId="0" borderId="9" xfId="0" applyNumberFormat="1" applyFont="1" applyBorder="1" applyAlignment="1"/>
    <xf numFmtId="167" fontId="4" fillId="0" borderId="9" xfId="0" applyNumberFormat="1" applyFont="1" applyBorder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0" fillId="0" borderId="0" xfId="0"/>
    <xf numFmtId="167" fontId="17" fillId="0" borderId="9" xfId="0" applyNumberFormat="1" applyFont="1" applyBorder="1" applyAlignment="1"/>
    <xf numFmtId="167" fontId="3" fillId="0" borderId="9" xfId="0" applyNumberFormat="1" applyFont="1" applyBorder="1" applyAlignment="1">
      <alignment vertical="center"/>
    </xf>
    <xf numFmtId="0" fontId="9" fillId="2" borderId="0" xfId="1" applyFont="1" applyFill="1" applyAlignment="1" applyProtection="1">
      <alignment horizontal="center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025" name="Picture 1">
          <a:hlinkClick xmlns:r="http://schemas.openxmlformats.org/officeDocument/2006/relationships" r:id="rId1" tooltip="https://www.kros.sk/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89"/>
  <sheetViews>
    <sheetView showGridLines="0" tabSelected="1" workbookViewId="0">
      <pane ySplit="1" topLeftCell="A112" activePane="bottomLeft" state="frozen"/>
      <selection pane="bottomLeft" activeCell="F7" sqref="F7:P7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 customWidth="1"/>
  </cols>
  <sheetData>
    <row r="1" spans="1:66" ht="21.75" customHeight="1">
      <c r="A1" s="56"/>
      <c r="B1" s="6"/>
      <c r="C1" s="6"/>
      <c r="D1" s="7" t="s">
        <v>0</v>
      </c>
      <c r="E1" s="6"/>
      <c r="F1" s="8" t="s">
        <v>45</v>
      </c>
      <c r="G1" s="8"/>
      <c r="H1" s="171" t="s">
        <v>46</v>
      </c>
      <c r="I1" s="171"/>
      <c r="J1" s="171"/>
      <c r="K1" s="171"/>
      <c r="L1" s="8" t="s">
        <v>47</v>
      </c>
      <c r="M1" s="6"/>
      <c r="N1" s="6"/>
      <c r="O1" s="7" t="s">
        <v>48</v>
      </c>
      <c r="P1" s="6"/>
      <c r="Q1" s="6"/>
      <c r="R1" s="6"/>
      <c r="S1" s="8" t="s">
        <v>49</v>
      </c>
      <c r="T1" s="8"/>
      <c r="U1" s="56"/>
      <c r="V1" s="5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</row>
    <row r="2" spans="1:66" ht="36.950000000000003" customHeight="1">
      <c r="C2" s="120" t="s">
        <v>292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S2" s="167" t="s">
        <v>3</v>
      </c>
      <c r="T2" s="168"/>
      <c r="U2" s="168"/>
      <c r="V2" s="168"/>
      <c r="W2" s="168"/>
      <c r="X2" s="168"/>
      <c r="Y2" s="168"/>
      <c r="Z2" s="168"/>
      <c r="AA2" s="168"/>
      <c r="AB2" s="168"/>
      <c r="AC2" s="168"/>
      <c r="AT2" s="10" t="s">
        <v>41</v>
      </c>
    </row>
    <row r="3" spans="1:66" ht="6.9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AT3" s="10" t="s">
        <v>38</v>
      </c>
    </row>
    <row r="4" spans="1:66" ht="36.950000000000003" customHeight="1">
      <c r="B4" s="14"/>
      <c r="C4" s="122" t="s">
        <v>293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5"/>
      <c r="T4" s="16" t="s">
        <v>5</v>
      </c>
      <c r="AT4" s="10" t="s">
        <v>2</v>
      </c>
    </row>
    <row r="5" spans="1:66" ht="6.95" customHeight="1">
      <c r="B5" s="14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5"/>
    </row>
    <row r="6" spans="1:66" ht="25.35" customHeight="1">
      <c r="B6" s="14"/>
      <c r="C6" s="17"/>
      <c r="D6" s="20" t="s">
        <v>6</v>
      </c>
      <c r="E6" s="17"/>
      <c r="F6" s="124" t="s">
        <v>294</v>
      </c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7"/>
      <c r="R6" s="15"/>
    </row>
    <row r="7" spans="1:66" s="1" customFormat="1" ht="32.85" customHeight="1">
      <c r="B7" s="22"/>
      <c r="C7" s="23"/>
      <c r="D7" s="19" t="s">
        <v>50</v>
      </c>
      <c r="E7" s="23"/>
      <c r="F7" s="126" t="s">
        <v>297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23"/>
      <c r="R7" s="24"/>
    </row>
    <row r="8" spans="1:66" s="1" customFormat="1" ht="14.45" customHeight="1">
      <c r="B8" s="22"/>
      <c r="C8" s="23"/>
      <c r="D8" s="20" t="s">
        <v>7</v>
      </c>
      <c r="E8" s="23"/>
      <c r="F8" s="18" t="s">
        <v>1</v>
      </c>
      <c r="G8" s="23"/>
      <c r="H8" s="23"/>
      <c r="I8" s="23"/>
      <c r="J8" s="23"/>
      <c r="K8" s="23"/>
      <c r="L8" s="23"/>
      <c r="M8" s="20" t="s">
        <v>8</v>
      </c>
      <c r="N8" s="23"/>
      <c r="O8" s="18" t="s">
        <v>1</v>
      </c>
      <c r="P8" s="23"/>
      <c r="Q8" s="23"/>
      <c r="R8" s="24"/>
    </row>
    <row r="9" spans="1:66" s="1" customFormat="1" ht="14.45" customHeight="1">
      <c r="B9" s="22"/>
      <c r="C9" s="23"/>
      <c r="D9" s="20" t="s">
        <v>9</v>
      </c>
      <c r="E9" s="23"/>
      <c r="F9" s="18" t="s">
        <v>10</v>
      </c>
      <c r="G9" s="23"/>
      <c r="H9" s="23"/>
      <c r="I9" s="23"/>
      <c r="J9" s="23"/>
      <c r="K9" s="23"/>
      <c r="L9" s="23"/>
      <c r="M9" s="20" t="s">
        <v>11</v>
      </c>
      <c r="N9" s="23"/>
      <c r="O9" s="136"/>
      <c r="P9" s="137"/>
      <c r="Q9" s="23"/>
      <c r="R9" s="24"/>
    </row>
    <row r="10" spans="1:66" s="1" customFormat="1" ht="10.9" customHeight="1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</row>
    <row r="11" spans="1:66" s="1" customFormat="1" ht="14.45" customHeight="1">
      <c r="B11" s="22"/>
      <c r="C11" s="23"/>
      <c r="D11" s="20" t="s">
        <v>12</v>
      </c>
      <c r="E11" s="23"/>
      <c r="F11" s="23"/>
      <c r="G11" s="23"/>
      <c r="H11" s="23"/>
      <c r="I11" s="23"/>
      <c r="J11" s="23"/>
      <c r="K11" s="23"/>
      <c r="L11" s="23"/>
      <c r="M11" s="20" t="s">
        <v>13</v>
      </c>
      <c r="N11" s="23"/>
      <c r="O11" s="134">
        <v>332291</v>
      </c>
      <c r="P11" s="134"/>
      <c r="Q11" s="23"/>
      <c r="R11" s="24"/>
    </row>
    <row r="12" spans="1:66" s="1" customFormat="1" ht="18" customHeight="1">
      <c r="B12" s="22"/>
      <c r="C12" s="23"/>
      <c r="D12" s="23"/>
      <c r="E12" s="18" t="s">
        <v>295</v>
      </c>
      <c r="F12" s="23"/>
      <c r="G12" s="23"/>
      <c r="H12" s="23"/>
      <c r="I12" s="23"/>
      <c r="J12" s="23"/>
      <c r="K12" s="23"/>
      <c r="L12" s="23"/>
      <c r="M12" s="20" t="s">
        <v>14</v>
      </c>
      <c r="N12" s="23"/>
      <c r="O12" s="134"/>
      <c r="P12" s="134"/>
      <c r="Q12" s="23"/>
      <c r="R12" s="24"/>
    </row>
    <row r="13" spans="1:66" s="1" customFormat="1" ht="6.95" customHeight="1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</row>
    <row r="14" spans="1:66" s="1" customFormat="1" ht="14.45" customHeight="1">
      <c r="B14" s="22"/>
      <c r="C14" s="23"/>
      <c r="D14" s="20" t="s">
        <v>15</v>
      </c>
      <c r="E14" s="23"/>
      <c r="F14" s="23"/>
      <c r="G14" s="23"/>
      <c r="H14" s="23"/>
      <c r="I14" s="23"/>
      <c r="J14" s="23"/>
      <c r="K14" s="23"/>
      <c r="L14" s="23"/>
      <c r="M14" s="20" t="s">
        <v>13</v>
      </c>
      <c r="N14" s="23"/>
      <c r="O14" s="132" t="e">
        <f>IF(#REF!="","",#REF!)</f>
        <v>#REF!</v>
      </c>
      <c r="P14" s="134"/>
      <c r="Q14" s="23"/>
      <c r="R14" s="24"/>
    </row>
    <row r="15" spans="1:66" s="1" customFormat="1" ht="18" customHeight="1">
      <c r="B15" s="22"/>
      <c r="C15" s="23"/>
      <c r="D15" s="23"/>
      <c r="E15" s="132" t="e">
        <f>IF(#REF!="","",#REF!)</f>
        <v>#REF!</v>
      </c>
      <c r="F15" s="133"/>
      <c r="G15" s="133"/>
      <c r="H15" s="133"/>
      <c r="I15" s="133"/>
      <c r="J15" s="133"/>
      <c r="K15" s="133"/>
      <c r="L15" s="133"/>
      <c r="M15" s="20" t="s">
        <v>14</v>
      </c>
      <c r="N15" s="23"/>
      <c r="O15" s="132" t="e">
        <f>IF(#REF!="","",#REF!)</f>
        <v>#REF!</v>
      </c>
      <c r="P15" s="134"/>
      <c r="Q15" s="23"/>
      <c r="R15" s="24"/>
    </row>
    <row r="16" spans="1:66" s="1" customFormat="1" ht="6.95" customHeight="1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</row>
    <row r="17" spans="2:18" s="1" customFormat="1" ht="14.45" customHeight="1">
      <c r="B17" s="22"/>
      <c r="C17" s="23"/>
      <c r="D17" s="20" t="s">
        <v>16</v>
      </c>
      <c r="E17" s="23"/>
      <c r="F17" s="23"/>
      <c r="G17" s="23"/>
      <c r="H17" s="23"/>
      <c r="I17" s="23"/>
      <c r="J17" s="23"/>
      <c r="K17" s="23"/>
      <c r="L17" s="23"/>
      <c r="M17" s="20" t="s">
        <v>13</v>
      </c>
      <c r="N17" s="23"/>
      <c r="O17" s="134" t="e">
        <f>IF(#REF!="","",#REF!)</f>
        <v>#REF!</v>
      </c>
      <c r="P17" s="134"/>
      <c r="Q17" s="23"/>
      <c r="R17" s="24"/>
    </row>
    <row r="18" spans="2:18" s="1" customFormat="1" ht="18" customHeight="1">
      <c r="B18" s="22"/>
      <c r="C18" s="23"/>
      <c r="D18" s="23"/>
      <c r="E18" s="18" t="e">
        <f>IF(#REF!="","",#REF!)</f>
        <v>#REF!</v>
      </c>
      <c r="F18" s="23"/>
      <c r="G18" s="23"/>
      <c r="H18" s="23"/>
      <c r="I18" s="23"/>
      <c r="J18" s="23"/>
      <c r="K18" s="23"/>
      <c r="L18" s="23"/>
      <c r="M18" s="20" t="s">
        <v>14</v>
      </c>
      <c r="N18" s="23"/>
      <c r="O18" s="134" t="e">
        <f>IF(#REF!="","",#REF!)</f>
        <v>#REF!</v>
      </c>
      <c r="P18" s="134"/>
      <c r="Q18" s="23"/>
      <c r="R18" s="24"/>
    </row>
    <row r="19" spans="2:18" s="1" customFormat="1" ht="6.95" customHeight="1"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</row>
    <row r="20" spans="2:18" s="1" customFormat="1" ht="14.45" customHeight="1">
      <c r="B20" s="22"/>
      <c r="C20" s="23"/>
      <c r="D20" s="20" t="s">
        <v>17</v>
      </c>
      <c r="E20" s="23"/>
      <c r="F20" s="23"/>
      <c r="G20" s="23"/>
      <c r="H20" s="23"/>
      <c r="I20" s="23"/>
      <c r="J20" s="23"/>
      <c r="K20" s="23"/>
      <c r="L20" s="23"/>
      <c r="M20" s="20" t="s">
        <v>13</v>
      </c>
      <c r="N20" s="23"/>
      <c r="O20" s="134" t="e">
        <f>IF(#REF!="","",#REF!)</f>
        <v>#REF!</v>
      </c>
      <c r="P20" s="134"/>
      <c r="Q20" s="23"/>
      <c r="R20" s="24"/>
    </row>
    <row r="21" spans="2:18" s="1" customFormat="1" ht="18" customHeight="1">
      <c r="B21" s="22"/>
      <c r="C21" s="23"/>
      <c r="D21" s="23"/>
      <c r="E21" s="18" t="e">
        <f>IF(#REF!="","",#REF!)</f>
        <v>#REF!</v>
      </c>
      <c r="F21" s="23"/>
      <c r="G21" s="23"/>
      <c r="H21" s="23"/>
      <c r="I21" s="23"/>
      <c r="J21" s="23"/>
      <c r="K21" s="23"/>
      <c r="L21" s="23"/>
      <c r="M21" s="20" t="s">
        <v>14</v>
      </c>
      <c r="N21" s="23"/>
      <c r="O21" s="134" t="e">
        <f>IF(#REF!="","",#REF!)</f>
        <v>#REF!</v>
      </c>
      <c r="P21" s="134"/>
      <c r="Q21" s="23"/>
      <c r="R21" s="24"/>
    </row>
    <row r="22" spans="2:18" s="1" customFormat="1" ht="6.95" customHeight="1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</row>
    <row r="23" spans="2:18" s="1" customFormat="1" ht="14.45" customHeight="1">
      <c r="B23" s="22"/>
      <c r="C23" s="23"/>
      <c r="D23" s="20" t="s">
        <v>18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/>
    </row>
    <row r="24" spans="2:18" s="1" customFormat="1" ht="22.5" customHeight="1">
      <c r="B24" s="22"/>
      <c r="C24" s="23"/>
      <c r="D24" s="23"/>
      <c r="E24" s="127" t="s">
        <v>1</v>
      </c>
      <c r="F24" s="127"/>
      <c r="G24" s="127"/>
      <c r="H24" s="127"/>
      <c r="I24" s="127"/>
      <c r="J24" s="127"/>
      <c r="K24" s="127"/>
      <c r="L24" s="127"/>
      <c r="M24" s="23"/>
      <c r="N24" s="23"/>
      <c r="O24" s="23"/>
      <c r="P24" s="23"/>
      <c r="Q24" s="23"/>
      <c r="R24" s="24"/>
    </row>
    <row r="25" spans="2:18" s="1" customFormat="1" ht="6.95" customHeight="1"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</row>
    <row r="26" spans="2:18" s="1" customFormat="1" ht="6.95" customHeight="1">
      <c r="B26" s="22"/>
      <c r="C26" s="2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23"/>
      <c r="R26" s="24"/>
    </row>
    <row r="27" spans="2:18" s="1" customFormat="1" ht="14.45" customHeight="1">
      <c r="B27" s="22"/>
      <c r="C27" s="23"/>
      <c r="D27" s="57" t="s">
        <v>51</v>
      </c>
      <c r="E27" s="23"/>
      <c r="F27" s="23"/>
      <c r="G27" s="23"/>
      <c r="H27" s="23"/>
      <c r="I27" s="23"/>
      <c r="J27" s="23"/>
      <c r="K27" s="23"/>
      <c r="L27" s="23"/>
      <c r="M27" s="128">
        <f>N88</f>
        <v>0</v>
      </c>
      <c r="N27" s="128"/>
      <c r="O27" s="128"/>
      <c r="P27" s="128"/>
      <c r="Q27" s="23"/>
      <c r="R27" s="24"/>
    </row>
    <row r="28" spans="2:18" s="1" customFormat="1" ht="14.45" customHeight="1">
      <c r="B28" s="22"/>
      <c r="C28" s="23"/>
      <c r="D28" s="21" t="s">
        <v>43</v>
      </c>
      <c r="E28" s="23"/>
      <c r="F28" s="23"/>
      <c r="G28" s="23"/>
      <c r="H28" s="23"/>
      <c r="I28" s="23"/>
      <c r="J28" s="23"/>
      <c r="K28" s="23"/>
      <c r="L28" s="23"/>
      <c r="M28" s="128">
        <f>N102</f>
        <v>0</v>
      </c>
      <c r="N28" s="128"/>
      <c r="O28" s="128"/>
      <c r="P28" s="128"/>
      <c r="Q28" s="23"/>
      <c r="R28" s="24"/>
    </row>
    <row r="29" spans="2:18" s="1" customFormat="1" ht="6.95" customHeight="1"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4"/>
    </row>
    <row r="30" spans="2:18" s="1" customFormat="1" ht="25.35" customHeight="1">
      <c r="B30" s="22"/>
      <c r="C30" s="23"/>
      <c r="D30" s="58" t="s">
        <v>19</v>
      </c>
      <c r="E30" s="23"/>
      <c r="F30" s="23"/>
      <c r="G30" s="23"/>
      <c r="H30" s="23"/>
      <c r="I30" s="23"/>
      <c r="J30" s="23"/>
      <c r="K30" s="23"/>
      <c r="L30" s="23"/>
      <c r="M30" s="135">
        <f>ROUND(M27+M28,2)</f>
        <v>0</v>
      </c>
      <c r="N30" s="119"/>
      <c r="O30" s="119"/>
      <c r="P30" s="119"/>
      <c r="Q30" s="23"/>
      <c r="R30" s="24"/>
    </row>
    <row r="31" spans="2:18" s="1" customFormat="1" ht="6.95" customHeight="1">
      <c r="B31" s="22"/>
      <c r="C31" s="2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23"/>
      <c r="R31" s="24"/>
    </row>
    <row r="32" spans="2:18" s="1" customFormat="1" ht="14.45" customHeight="1">
      <c r="B32" s="22"/>
      <c r="C32" s="23"/>
      <c r="D32" s="25" t="s">
        <v>20</v>
      </c>
      <c r="E32" s="25" t="s">
        <v>21</v>
      </c>
      <c r="F32" s="26">
        <v>0.2</v>
      </c>
      <c r="G32" s="59" t="s">
        <v>22</v>
      </c>
      <c r="H32" s="118">
        <f>(SUM(BE102:BE109)+SUM(BE127:BE187))</f>
        <v>0</v>
      </c>
      <c r="I32" s="119"/>
      <c r="J32" s="119"/>
      <c r="K32" s="23"/>
      <c r="L32" s="23"/>
      <c r="M32" s="118">
        <f>ROUND((SUM(BE102:BE109)+SUM(BE127:BE187)), 2)*F32</f>
        <v>0</v>
      </c>
      <c r="N32" s="119"/>
      <c r="O32" s="119"/>
      <c r="P32" s="119"/>
      <c r="Q32" s="23"/>
      <c r="R32" s="24"/>
    </row>
    <row r="33" spans="2:18" s="1" customFormat="1" ht="14.45" customHeight="1">
      <c r="B33" s="22"/>
      <c r="C33" s="23"/>
      <c r="D33" s="23"/>
      <c r="E33" s="25" t="s">
        <v>23</v>
      </c>
      <c r="F33" s="26">
        <v>0.2</v>
      </c>
      <c r="G33" s="59" t="s">
        <v>22</v>
      </c>
      <c r="H33" s="118">
        <f>(SUM(BF102:BF109)+SUM(BF127:BF187))</f>
        <v>0</v>
      </c>
      <c r="I33" s="119"/>
      <c r="J33" s="119"/>
      <c r="K33" s="23"/>
      <c r="L33" s="23"/>
      <c r="M33" s="118">
        <f>ROUND((SUM(BF102:BF109)+SUM(BF127:BF187)), 2)*F33</f>
        <v>0</v>
      </c>
      <c r="N33" s="119"/>
      <c r="O33" s="119"/>
      <c r="P33" s="119"/>
      <c r="Q33" s="23"/>
      <c r="R33" s="24"/>
    </row>
    <row r="34" spans="2:18" s="1" customFormat="1" ht="14.45" hidden="1" customHeight="1">
      <c r="B34" s="22"/>
      <c r="C34" s="23"/>
      <c r="D34" s="23"/>
      <c r="E34" s="25" t="s">
        <v>24</v>
      </c>
      <c r="F34" s="26">
        <v>0.2</v>
      </c>
      <c r="G34" s="59" t="s">
        <v>22</v>
      </c>
      <c r="H34" s="118">
        <f>(SUM(BG102:BG109)+SUM(BG127:BG187))</f>
        <v>0</v>
      </c>
      <c r="I34" s="119"/>
      <c r="J34" s="119"/>
      <c r="K34" s="23"/>
      <c r="L34" s="23"/>
      <c r="M34" s="118">
        <v>0</v>
      </c>
      <c r="N34" s="119"/>
      <c r="O34" s="119"/>
      <c r="P34" s="119"/>
      <c r="Q34" s="23"/>
      <c r="R34" s="24"/>
    </row>
    <row r="35" spans="2:18" s="1" customFormat="1" ht="14.45" hidden="1" customHeight="1">
      <c r="B35" s="22"/>
      <c r="C35" s="23"/>
      <c r="D35" s="23"/>
      <c r="E35" s="25" t="s">
        <v>25</v>
      </c>
      <c r="F35" s="26">
        <v>0.2</v>
      </c>
      <c r="G35" s="59" t="s">
        <v>22</v>
      </c>
      <c r="H35" s="118">
        <f>(SUM(BH102:BH109)+SUM(BH127:BH187))</f>
        <v>0</v>
      </c>
      <c r="I35" s="119"/>
      <c r="J35" s="119"/>
      <c r="K35" s="23"/>
      <c r="L35" s="23"/>
      <c r="M35" s="118">
        <v>0</v>
      </c>
      <c r="N35" s="119"/>
      <c r="O35" s="119"/>
      <c r="P35" s="119"/>
      <c r="Q35" s="23"/>
      <c r="R35" s="24"/>
    </row>
    <row r="36" spans="2:18" s="1" customFormat="1" ht="14.45" hidden="1" customHeight="1">
      <c r="B36" s="22"/>
      <c r="C36" s="23"/>
      <c r="D36" s="23"/>
      <c r="E36" s="25" t="s">
        <v>26</v>
      </c>
      <c r="F36" s="26">
        <v>0</v>
      </c>
      <c r="G36" s="59" t="s">
        <v>22</v>
      </c>
      <c r="H36" s="118">
        <f>(SUM(BI102:BI109)+SUM(BI127:BI187))</f>
        <v>0</v>
      </c>
      <c r="I36" s="119"/>
      <c r="J36" s="119"/>
      <c r="K36" s="23"/>
      <c r="L36" s="23"/>
      <c r="M36" s="118">
        <v>0</v>
      </c>
      <c r="N36" s="119"/>
      <c r="O36" s="119"/>
      <c r="P36" s="119"/>
      <c r="Q36" s="23"/>
      <c r="R36" s="24"/>
    </row>
    <row r="37" spans="2:18" s="1" customFormat="1" ht="6.95" customHeight="1"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/>
    </row>
    <row r="38" spans="2:18" s="1" customFormat="1" ht="25.35" customHeight="1">
      <c r="B38" s="22"/>
      <c r="C38" s="28"/>
      <c r="D38" s="29" t="s">
        <v>27</v>
      </c>
      <c r="E38" s="30"/>
      <c r="F38" s="30"/>
      <c r="G38" s="60" t="s">
        <v>28</v>
      </c>
      <c r="H38" s="31" t="s">
        <v>29</v>
      </c>
      <c r="I38" s="30"/>
      <c r="J38" s="30"/>
      <c r="K38" s="30"/>
      <c r="L38" s="138">
        <f>SUM(M30:M36)</f>
        <v>0</v>
      </c>
      <c r="M38" s="138"/>
      <c r="N38" s="138"/>
      <c r="O38" s="138"/>
      <c r="P38" s="139"/>
      <c r="Q38" s="28"/>
      <c r="R38" s="24"/>
    </row>
    <row r="39" spans="2:18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</row>
    <row r="40" spans="2:18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/>
    </row>
    <row r="41" spans="2:18">
      <c r="B41" s="14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5"/>
    </row>
    <row r="42" spans="2:18">
      <c r="B42" s="14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5"/>
    </row>
    <row r="43" spans="2:18">
      <c r="B43" s="14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5"/>
    </row>
    <row r="44" spans="2:18">
      <c r="B44" s="14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5"/>
    </row>
    <row r="45" spans="2:18">
      <c r="B45" s="1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5"/>
    </row>
    <row r="46" spans="2:18">
      <c r="B46" s="14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5"/>
    </row>
    <row r="47" spans="2:18">
      <c r="B47" s="14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5"/>
    </row>
    <row r="48" spans="2:18">
      <c r="B48" s="14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5"/>
    </row>
    <row r="49" spans="2:18">
      <c r="B49" s="14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5"/>
    </row>
    <row r="50" spans="2:18" s="1" customFormat="1" ht="15">
      <c r="B50" s="22"/>
      <c r="C50" s="23"/>
      <c r="D50" s="32" t="s">
        <v>30</v>
      </c>
      <c r="E50" s="33"/>
      <c r="F50" s="33"/>
      <c r="G50" s="33"/>
      <c r="H50" s="34"/>
      <c r="I50" s="23"/>
      <c r="J50" s="32" t="s">
        <v>31</v>
      </c>
      <c r="K50" s="33"/>
      <c r="L50" s="33"/>
      <c r="M50" s="33"/>
      <c r="N50" s="33"/>
      <c r="O50" s="33"/>
      <c r="P50" s="34"/>
      <c r="Q50" s="23"/>
      <c r="R50" s="24"/>
    </row>
    <row r="51" spans="2:18">
      <c r="B51" s="14"/>
      <c r="C51" s="17"/>
      <c r="D51" s="35"/>
      <c r="E51" s="17"/>
      <c r="F51" s="17"/>
      <c r="G51" s="17"/>
      <c r="H51" s="36"/>
      <c r="I51" s="17"/>
      <c r="J51" s="35"/>
      <c r="K51" s="17"/>
      <c r="L51" s="17"/>
      <c r="M51" s="17"/>
      <c r="N51" s="17"/>
      <c r="O51" s="17"/>
      <c r="P51" s="36"/>
      <c r="Q51" s="17"/>
      <c r="R51" s="15"/>
    </row>
    <row r="52" spans="2:18">
      <c r="B52" s="14"/>
      <c r="C52" s="17"/>
      <c r="D52" s="35"/>
      <c r="E52" s="17"/>
      <c r="F52" s="17"/>
      <c r="G52" s="17"/>
      <c r="H52" s="36"/>
      <c r="I52" s="17"/>
      <c r="J52" s="35"/>
      <c r="K52" s="17"/>
      <c r="L52" s="17"/>
      <c r="M52" s="17"/>
      <c r="N52" s="17"/>
      <c r="O52" s="17"/>
      <c r="P52" s="36"/>
      <c r="Q52" s="17"/>
      <c r="R52" s="15"/>
    </row>
    <row r="53" spans="2:18">
      <c r="B53" s="14"/>
      <c r="C53" s="17"/>
      <c r="D53" s="35"/>
      <c r="E53" s="17"/>
      <c r="F53" s="17"/>
      <c r="G53" s="17"/>
      <c r="H53" s="36"/>
      <c r="I53" s="17"/>
      <c r="J53" s="35"/>
      <c r="K53" s="17"/>
      <c r="L53" s="17"/>
      <c r="M53" s="17"/>
      <c r="N53" s="17"/>
      <c r="O53" s="17"/>
      <c r="P53" s="36"/>
      <c r="Q53" s="17"/>
      <c r="R53" s="15"/>
    </row>
    <row r="54" spans="2:18">
      <c r="B54" s="14"/>
      <c r="C54" s="17"/>
      <c r="D54" s="35"/>
      <c r="E54" s="17"/>
      <c r="F54" s="17"/>
      <c r="G54" s="17"/>
      <c r="H54" s="36"/>
      <c r="I54" s="17"/>
      <c r="J54" s="35"/>
      <c r="K54" s="17"/>
      <c r="L54" s="17"/>
      <c r="M54" s="17"/>
      <c r="N54" s="17"/>
      <c r="O54" s="17"/>
      <c r="P54" s="36"/>
      <c r="Q54" s="17"/>
      <c r="R54" s="15"/>
    </row>
    <row r="55" spans="2:18">
      <c r="B55" s="14"/>
      <c r="C55" s="17"/>
      <c r="D55" s="35"/>
      <c r="E55" s="17"/>
      <c r="F55" s="17"/>
      <c r="G55" s="17"/>
      <c r="H55" s="36"/>
      <c r="I55" s="17"/>
      <c r="J55" s="35"/>
      <c r="K55" s="17"/>
      <c r="L55" s="17"/>
      <c r="M55" s="17"/>
      <c r="N55" s="17"/>
      <c r="O55" s="17"/>
      <c r="P55" s="36"/>
      <c r="Q55" s="17"/>
      <c r="R55" s="15"/>
    </row>
    <row r="56" spans="2:18">
      <c r="B56" s="14"/>
      <c r="C56" s="17"/>
      <c r="D56" s="35"/>
      <c r="E56" s="17"/>
      <c r="F56" s="17"/>
      <c r="G56" s="17"/>
      <c r="H56" s="36"/>
      <c r="I56" s="17"/>
      <c r="J56" s="35"/>
      <c r="K56" s="17"/>
      <c r="L56" s="17"/>
      <c r="M56" s="17"/>
      <c r="N56" s="17"/>
      <c r="O56" s="17"/>
      <c r="P56" s="36"/>
      <c r="Q56" s="17"/>
      <c r="R56" s="15"/>
    </row>
    <row r="57" spans="2:18">
      <c r="B57" s="14"/>
      <c r="C57" s="17"/>
      <c r="D57" s="35"/>
      <c r="E57" s="17"/>
      <c r="F57" s="17"/>
      <c r="G57" s="17"/>
      <c r="H57" s="36"/>
      <c r="I57" s="17"/>
      <c r="J57" s="35"/>
      <c r="K57" s="17"/>
      <c r="L57" s="17"/>
      <c r="M57" s="17"/>
      <c r="N57" s="17"/>
      <c r="O57" s="17"/>
      <c r="P57" s="36"/>
      <c r="Q57" s="17"/>
      <c r="R57" s="15"/>
    </row>
    <row r="58" spans="2:18">
      <c r="B58" s="14"/>
      <c r="C58" s="17"/>
      <c r="D58" s="35"/>
      <c r="E58" s="17"/>
      <c r="F58" s="17"/>
      <c r="G58" s="17"/>
      <c r="H58" s="36"/>
      <c r="I58" s="17"/>
      <c r="J58" s="35"/>
      <c r="K58" s="17"/>
      <c r="L58" s="17"/>
      <c r="M58" s="17"/>
      <c r="N58" s="17"/>
      <c r="O58" s="17"/>
      <c r="P58" s="36"/>
      <c r="Q58" s="17"/>
      <c r="R58" s="15"/>
    </row>
    <row r="59" spans="2:18" s="1" customFormat="1" ht="15">
      <c r="B59" s="22"/>
      <c r="C59" s="23"/>
      <c r="D59" s="37" t="s">
        <v>32</v>
      </c>
      <c r="E59" s="38"/>
      <c r="F59" s="38"/>
      <c r="G59" s="39" t="s">
        <v>33</v>
      </c>
      <c r="H59" s="40"/>
      <c r="I59" s="23"/>
      <c r="J59" s="37" t="s">
        <v>32</v>
      </c>
      <c r="K59" s="38"/>
      <c r="L59" s="38"/>
      <c r="M59" s="38"/>
      <c r="N59" s="39" t="s">
        <v>33</v>
      </c>
      <c r="O59" s="38"/>
      <c r="P59" s="40"/>
      <c r="Q59" s="23"/>
      <c r="R59" s="24"/>
    </row>
    <row r="60" spans="2:18">
      <c r="B60" s="14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5"/>
    </row>
    <row r="61" spans="2:18" s="1" customFormat="1" ht="15">
      <c r="B61" s="22"/>
      <c r="C61" s="23"/>
      <c r="D61" s="32" t="s">
        <v>34</v>
      </c>
      <c r="E61" s="33"/>
      <c r="F61" s="33"/>
      <c r="G61" s="33"/>
      <c r="H61" s="34"/>
      <c r="I61" s="23"/>
      <c r="J61" s="32" t="s">
        <v>35</v>
      </c>
      <c r="K61" s="33"/>
      <c r="L61" s="33"/>
      <c r="M61" s="33"/>
      <c r="N61" s="33"/>
      <c r="O61" s="33"/>
      <c r="P61" s="34"/>
      <c r="Q61" s="23"/>
      <c r="R61" s="24"/>
    </row>
    <row r="62" spans="2:18">
      <c r="B62" s="14"/>
      <c r="C62" s="17"/>
      <c r="D62" s="35"/>
      <c r="E62" s="17"/>
      <c r="F62" s="17"/>
      <c r="G62" s="17"/>
      <c r="H62" s="36"/>
      <c r="I62" s="17"/>
      <c r="J62" s="35"/>
      <c r="K62" s="17"/>
      <c r="L62" s="17"/>
      <c r="M62" s="17"/>
      <c r="N62" s="17"/>
      <c r="O62" s="17"/>
      <c r="P62" s="36"/>
      <c r="Q62" s="17"/>
      <c r="R62" s="15"/>
    </row>
    <row r="63" spans="2:18">
      <c r="B63" s="14"/>
      <c r="C63" s="17"/>
      <c r="D63" s="35"/>
      <c r="E63" s="17"/>
      <c r="F63" s="17"/>
      <c r="G63" s="17"/>
      <c r="H63" s="36"/>
      <c r="I63" s="17"/>
      <c r="J63" s="35"/>
      <c r="K63" s="17"/>
      <c r="L63" s="17"/>
      <c r="M63" s="17"/>
      <c r="N63" s="17"/>
      <c r="O63" s="17"/>
      <c r="P63" s="36"/>
      <c r="Q63" s="17"/>
      <c r="R63" s="15"/>
    </row>
    <row r="64" spans="2:18">
      <c r="B64" s="14"/>
      <c r="C64" s="17"/>
      <c r="D64" s="35"/>
      <c r="E64" s="17"/>
      <c r="F64" s="17"/>
      <c r="G64" s="17"/>
      <c r="H64" s="36"/>
      <c r="I64" s="17"/>
      <c r="J64" s="35"/>
      <c r="K64" s="17"/>
      <c r="L64" s="17"/>
      <c r="M64" s="17"/>
      <c r="N64" s="17"/>
      <c r="O64" s="17"/>
      <c r="P64" s="36"/>
      <c r="Q64" s="17"/>
      <c r="R64" s="15"/>
    </row>
    <row r="65" spans="2:18">
      <c r="B65" s="14"/>
      <c r="C65" s="17"/>
      <c r="D65" s="35"/>
      <c r="E65" s="17"/>
      <c r="F65" s="17"/>
      <c r="G65" s="17"/>
      <c r="H65" s="36"/>
      <c r="I65" s="17"/>
      <c r="J65" s="35"/>
      <c r="K65" s="17"/>
      <c r="L65" s="17"/>
      <c r="M65" s="17"/>
      <c r="N65" s="17"/>
      <c r="O65" s="17"/>
      <c r="P65" s="36"/>
      <c r="Q65" s="17"/>
      <c r="R65" s="15"/>
    </row>
    <row r="66" spans="2:18">
      <c r="B66" s="14"/>
      <c r="C66" s="17"/>
      <c r="D66" s="35"/>
      <c r="E66" s="17"/>
      <c r="F66" s="17"/>
      <c r="G66" s="17"/>
      <c r="H66" s="36"/>
      <c r="I66" s="17"/>
      <c r="J66" s="35"/>
      <c r="K66" s="17"/>
      <c r="L66" s="17"/>
      <c r="M66" s="17"/>
      <c r="N66" s="17"/>
      <c r="O66" s="17"/>
      <c r="P66" s="36"/>
      <c r="Q66" s="17"/>
      <c r="R66" s="15"/>
    </row>
    <row r="67" spans="2:18">
      <c r="B67" s="14"/>
      <c r="C67" s="17"/>
      <c r="D67" s="35"/>
      <c r="E67" s="17"/>
      <c r="F67" s="17"/>
      <c r="G67" s="17"/>
      <c r="H67" s="36"/>
      <c r="I67" s="17"/>
      <c r="J67" s="35"/>
      <c r="K67" s="17"/>
      <c r="L67" s="17"/>
      <c r="M67" s="17"/>
      <c r="N67" s="17"/>
      <c r="O67" s="17"/>
      <c r="P67" s="36"/>
      <c r="Q67" s="17"/>
      <c r="R67" s="15"/>
    </row>
    <row r="68" spans="2:18">
      <c r="B68" s="14"/>
      <c r="C68" s="17"/>
      <c r="D68" s="35"/>
      <c r="E68" s="17"/>
      <c r="F68" s="17"/>
      <c r="G68" s="17"/>
      <c r="H68" s="36"/>
      <c r="I68" s="17"/>
      <c r="J68" s="35"/>
      <c r="K68" s="17"/>
      <c r="L68" s="17"/>
      <c r="M68" s="17"/>
      <c r="N68" s="17"/>
      <c r="O68" s="17"/>
      <c r="P68" s="36"/>
      <c r="Q68" s="17"/>
      <c r="R68" s="15"/>
    </row>
    <row r="69" spans="2:18">
      <c r="B69" s="14"/>
      <c r="C69" s="17"/>
      <c r="D69" s="35"/>
      <c r="E69" s="17"/>
      <c r="F69" s="17"/>
      <c r="G69" s="17"/>
      <c r="H69" s="36"/>
      <c r="I69" s="17"/>
      <c r="J69" s="35"/>
      <c r="K69" s="17"/>
      <c r="L69" s="17"/>
      <c r="M69" s="17"/>
      <c r="N69" s="17"/>
      <c r="O69" s="17"/>
      <c r="P69" s="36"/>
      <c r="Q69" s="17"/>
      <c r="R69" s="15"/>
    </row>
    <row r="70" spans="2:18" s="1" customFormat="1" ht="15">
      <c r="B70" s="22"/>
      <c r="C70" s="23"/>
      <c r="D70" s="37" t="s">
        <v>32</v>
      </c>
      <c r="E70" s="38"/>
      <c r="F70" s="38"/>
      <c r="G70" s="39" t="s">
        <v>33</v>
      </c>
      <c r="H70" s="40"/>
      <c r="I70" s="23"/>
      <c r="J70" s="37" t="s">
        <v>32</v>
      </c>
      <c r="K70" s="38"/>
      <c r="L70" s="38"/>
      <c r="M70" s="38"/>
      <c r="N70" s="39" t="s">
        <v>33</v>
      </c>
      <c r="O70" s="38"/>
      <c r="P70" s="40"/>
      <c r="Q70" s="23"/>
      <c r="R70" s="24"/>
    </row>
    <row r="71" spans="2:18" s="1" customFormat="1" ht="14.4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1" customFormat="1" ht="6.9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1" customFormat="1" ht="36.950000000000003" customHeight="1">
      <c r="B76" s="22"/>
      <c r="C76" s="122" t="s">
        <v>52</v>
      </c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24"/>
    </row>
    <row r="77" spans="2:18" s="1" customFormat="1" ht="6.95" customHeight="1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</row>
    <row r="78" spans="2:18" s="1" customFormat="1" ht="30" customHeight="1">
      <c r="B78" s="22"/>
      <c r="C78" s="20" t="s">
        <v>6</v>
      </c>
      <c r="D78" s="23"/>
      <c r="E78" s="23"/>
      <c r="F78" s="124" t="str">
        <f>F6</f>
        <v>Dom smútku</v>
      </c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23"/>
      <c r="R78" s="24"/>
    </row>
    <row r="79" spans="2:18" s="1" customFormat="1" ht="36.950000000000003" customHeight="1">
      <c r="B79" s="22"/>
      <c r="C79" s="47" t="s">
        <v>50</v>
      </c>
      <c r="D79" s="23"/>
      <c r="E79" s="23"/>
      <c r="F79" s="131" t="str">
        <f>F7</f>
        <v>SO2 - Oprava fasády veže a prednej strany objektu</v>
      </c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23"/>
      <c r="R79" s="24"/>
    </row>
    <row r="80" spans="2:18" s="1" customFormat="1" ht="6.95" customHeight="1"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4"/>
    </row>
    <row r="81" spans="2:47" s="1" customFormat="1" ht="18" customHeight="1">
      <c r="B81" s="22"/>
      <c r="C81" s="20" t="s">
        <v>9</v>
      </c>
      <c r="D81" s="23"/>
      <c r="E81" s="23"/>
      <c r="F81" s="18" t="str">
        <f>F9</f>
        <v xml:space="preserve"> </v>
      </c>
      <c r="G81" s="23"/>
      <c r="H81" s="23"/>
      <c r="I81" s="23"/>
      <c r="J81" s="23"/>
      <c r="K81" s="20" t="s">
        <v>11</v>
      </c>
      <c r="L81" s="23"/>
      <c r="M81" s="137" t="str">
        <f>IF(O9="","",O9)</f>
        <v/>
      </c>
      <c r="N81" s="137"/>
      <c r="O81" s="137"/>
      <c r="P81" s="137"/>
      <c r="Q81" s="23"/>
      <c r="R81" s="24"/>
    </row>
    <row r="82" spans="2:47" s="1" customFormat="1" ht="6.95" customHeight="1"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4"/>
    </row>
    <row r="83" spans="2:47" s="1" customFormat="1" ht="15">
      <c r="B83" s="22"/>
      <c r="C83" s="20" t="s">
        <v>12</v>
      </c>
      <c r="D83" s="23"/>
      <c r="E83" s="23"/>
      <c r="F83" s="18" t="str">
        <f>E12</f>
        <v>Obec Čaklov</v>
      </c>
      <c r="G83" s="23"/>
      <c r="H83" s="23"/>
      <c r="I83" s="23"/>
      <c r="J83" s="23"/>
      <c r="K83" s="20" t="s">
        <v>16</v>
      </c>
      <c r="L83" s="23"/>
      <c r="M83" s="134" t="e">
        <f>E18</f>
        <v>#REF!</v>
      </c>
      <c r="N83" s="134"/>
      <c r="O83" s="134"/>
      <c r="P83" s="134"/>
      <c r="Q83" s="134"/>
      <c r="R83" s="24"/>
    </row>
    <row r="84" spans="2:47" s="1" customFormat="1" ht="14.45" customHeight="1">
      <c r="B84" s="22"/>
      <c r="C84" s="20" t="s">
        <v>15</v>
      </c>
      <c r="D84" s="23"/>
      <c r="E84" s="23"/>
      <c r="F84" s="18" t="e">
        <f>IF(E15="","",E15)</f>
        <v>#REF!</v>
      </c>
      <c r="G84" s="23"/>
      <c r="H84" s="23"/>
      <c r="I84" s="23"/>
      <c r="J84" s="23"/>
      <c r="K84" s="20" t="s">
        <v>17</v>
      </c>
      <c r="L84" s="23"/>
      <c r="M84" s="134" t="e">
        <f>E21</f>
        <v>#REF!</v>
      </c>
      <c r="N84" s="134"/>
      <c r="O84" s="134"/>
      <c r="P84" s="134"/>
      <c r="Q84" s="134"/>
      <c r="R84" s="24"/>
    </row>
    <row r="85" spans="2:47" s="1" customFormat="1" ht="10.35" customHeight="1"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4"/>
    </row>
    <row r="86" spans="2:47" s="1" customFormat="1" ht="29.25" customHeight="1">
      <c r="B86" s="22"/>
      <c r="C86" s="129" t="s">
        <v>53</v>
      </c>
      <c r="D86" s="130"/>
      <c r="E86" s="130"/>
      <c r="F86" s="130"/>
      <c r="G86" s="130"/>
      <c r="H86" s="28"/>
      <c r="I86" s="28"/>
      <c r="J86" s="28"/>
      <c r="K86" s="28"/>
      <c r="L86" s="28"/>
      <c r="M86" s="28"/>
      <c r="N86" s="129" t="s">
        <v>54</v>
      </c>
      <c r="O86" s="130"/>
      <c r="P86" s="130"/>
      <c r="Q86" s="130"/>
      <c r="R86" s="24"/>
    </row>
    <row r="87" spans="2:47" s="1" customFormat="1" ht="10.35" customHeight="1"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4"/>
    </row>
    <row r="88" spans="2:47" s="1" customFormat="1" ht="29.25" customHeight="1">
      <c r="B88" s="22"/>
      <c r="C88" s="61" t="s">
        <v>55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146">
        <f>N127</f>
        <v>0</v>
      </c>
      <c r="O88" s="144"/>
      <c r="P88" s="144"/>
      <c r="Q88" s="144"/>
      <c r="R88" s="24"/>
      <c r="AU88" s="10" t="s">
        <v>56</v>
      </c>
    </row>
    <row r="89" spans="2:47" s="2" customFormat="1" ht="24.95" customHeight="1">
      <c r="B89" s="62"/>
      <c r="C89" s="63"/>
      <c r="D89" s="64" t="s">
        <v>57</v>
      </c>
      <c r="E89" s="63"/>
      <c r="F89" s="63"/>
      <c r="G89" s="63"/>
      <c r="H89" s="63"/>
      <c r="I89" s="63"/>
      <c r="J89" s="63"/>
      <c r="K89" s="63"/>
      <c r="L89" s="63"/>
      <c r="M89" s="63"/>
      <c r="N89" s="116">
        <f>N128</f>
        <v>0</v>
      </c>
      <c r="O89" s="117"/>
      <c r="P89" s="117"/>
      <c r="Q89" s="117"/>
      <c r="R89" s="65"/>
    </row>
    <row r="90" spans="2:47" s="3" customFormat="1" ht="19.899999999999999" customHeight="1">
      <c r="B90" s="66"/>
      <c r="C90" s="67"/>
      <c r="D90" s="53" t="s">
        <v>58</v>
      </c>
      <c r="E90" s="67"/>
      <c r="F90" s="67"/>
      <c r="G90" s="67"/>
      <c r="H90" s="67"/>
      <c r="I90" s="67"/>
      <c r="J90" s="67"/>
      <c r="K90" s="67"/>
      <c r="L90" s="67"/>
      <c r="M90" s="67"/>
      <c r="N90" s="114">
        <f>N129</f>
        <v>0</v>
      </c>
      <c r="O90" s="115"/>
      <c r="P90" s="115"/>
      <c r="Q90" s="115"/>
      <c r="R90" s="68"/>
    </row>
    <row r="91" spans="2:47" s="3" customFormat="1" ht="19.899999999999999" customHeight="1">
      <c r="B91" s="66"/>
      <c r="C91" s="67"/>
      <c r="D91" s="53" t="s">
        <v>59</v>
      </c>
      <c r="E91" s="67"/>
      <c r="F91" s="67"/>
      <c r="G91" s="67"/>
      <c r="H91" s="67"/>
      <c r="I91" s="67"/>
      <c r="J91" s="67"/>
      <c r="K91" s="67"/>
      <c r="L91" s="67"/>
      <c r="M91" s="67"/>
      <c r="N91" s="114">
        <f>N142</f>
        <v>0</v>
      </c>
      <c r="O91" s="115"/>
      <c r="P91" s="115"/>
      <c r="Q91" s="115"/>
      <c r="R91" s="68"/>
    </row>
    <row r="92" spans="2:47" s="3" customFormat="1" ht="19.899999999999999" customHeight="1">
      <c r="B92" s="66"/>
      <c r="C92" s="67"/>
      <c r="D92" s="53" t="s">
        <v>60</v>
      </c>
      <c r="E92" s="67"/>
      <c r="F92" s="67"/>
      <c r="G92" s="67"/>
      <c r="H92" s="67"/>
      <c r="I92" s="67"/>
      <c r="J92" s="67"/>
      <c r="K92" s="67"/>
      <c r="L92" s="67"/>
      <c r="M92" s="67"/>
      <c r="N92" s="114">
        <f>N157</f>
        <v>0</v>
      </c>
      <c r="O92" s="115"/>
      <c r="P92" s="115"/>
      <c r="Q92" s="115"/>
      <c r="R92" s="68"/>
    </row>
    <row r="93" spans="2:47" s="2" customFormat="1" ht="24.95" customHeight="1">
      <c r="B93" s="62"/>
      <c r="C93" s="63"/>
      <c r="D93" s="64" t="s">
        <v>61</v>
      </c>
      <c r="E93" s="63"/>
      <c r="F93" s="63"/>
      <c r="G93" s="63"/>
      <c r="H93" s="63"/>
      <c r="I93" s="63"/>
      <c r="J93" s="63"/>
      <c r="K93" s="63"/>
      <c r="L93" s="63"/>
      <c r="M93" s="63"/>
      <c r="N93" s="116">
        <f>N159</f>
        <v>0</v>
      </c>
      <c r="O93" s="117"/>
      <c r="P93" s="117"/>
      <c r="Q93" s="117"/>
      <c r="R93" s="65"/>
    </row>
    <row r="94" spans="2:47" s="3" customFormat="1" ht="19.899999999999999" customHeight="1">
      <c r="B94" s="66"/>
      <c r="C94" s="67"/>
      <c r="D94" s="53" t="s">
        <v>110</v>
      </c>
      <c r="E94" s="67"/>
      <c r="F94" s="67"/>
      <c r="G94" s="67"/>
      <c r="H94" s="67"/>
      <c r="I94" s="67"/>
      <c r="J94" s="67"/>
      <c r="K94" s="67"/>
      <c r="L94" s="67"/>
      <c r="M94" s="67"/>
      <c r="N94" s="114">
        <f>N160</f>
        <v>0</v>
      </c>
      <c r="O94" s="115"/>
      <c r="P94" s="115"/>
      <c r="Q94" s="115"/>
      <c r="R94" s="68"/>
    </row>
    <row r="95" spans="2:47" s="3" customFormat="1" ht="19.899999999999999" customHeight="1">
      <c r="B95" s="66"/>
      <c r="C95" s="67"/>
      <c r="D95" s="53" t="s">
        <v>111</v>
      </c>
      <c r="E95" s="67"/>
      <c r="F95" s="67"/>
      <c r="G95" s="67"/>
      <c r="H95" s="67"/>
      <c r="I95" s="67"/>
      <c r="J95" s="67"/>
      <c r="K95" s="67"/>
      <c r="L95" s="67"/>
      <c r="M95" s="67"/>
      <c r="N95" s="114">
        <f>N164</f>
        <v>0</v>
      </c>
      <c r="O95" s="115"/>
      <c r="P95" s="115"/>
      <c r="Q95" s="115"/>
      <c r="R95" s="68"/>
    </row>
    <row r="96" spans="2:47" s="3" customFormat="1" ht="19.899999999999999" customHeight="1">
      <c r="B96" s="66"/>
      <c r="C96" s="67"/>
      <c r="D96" s="53" t="s">
        <v>112</v>
      </c>
      <c r="E96" s="67"/>
      <c r="F96" s="67"/>
      <c r="G96" s="67"/>
      <c r="H96" s="67"/>
      <c r="I96" s="67"/>
      <c r="J96" s="67"/>
      <c r="K96" s="67"/>
      <c r="L96" s="67"/>
      <c r="M96" s="67"/>
      <c r="N96" s="114">
        <f>N170</f>
        <v>0</v>
      </c>
      <c r="O96" s="115"/>
      <c r="P96" s="115"/>
      <c r="Q96" s="115"/>
      <c r="R96" s="68"/>
    </row>
    <row r="97" spans="2:65" s="3" customFormat="1" ht="19.899999999999999" customHeight="1">
      <c r="B97" s="66"/>
      <c r="C97" s="67"/>
      <c r="D97" s="53" t="s">
        <v>113</v>
      </c>
      <c r="E97" s="67"/>
      <c r="F97" s="67"/>
      <c r="G97" s="67"/>
      <c r="H97" s="67"/>
      <c r="I97" s="67"/>
      <c r="J97" s="67"/>
      <c r="K97" s="67"/>
      <c r="L97" s="67"/>
      <c r="M97" s="67"/>
      <c r="N97" s="114">
        <f>N177</f>
        <v>0</v>
      </c>
      <c r="O97" s="115"/>
      <c r="P97" s="115"/>
      <c r="Q97" s="115"/>
      <c r="R97" s="68"/>
    </row>
    <row r="98" spans="2:65" s="3" customFormat="1" ht="19.899999999999999" customHeight="1">
      <c r="B98" s="66"/>
      <c r="C98" s="67"/>
      <c r="D98" s="53" t="s">
        <v>62</v>
      </c>
      <c r="E98" s="67"/>
      <c r="F98" s="67"/>
      <c r="G98" s="67"/>
      <c r="H98" s="67"/>
      <c r="I98" s="67"/>
      <c r="J98" s="67"/>
      <c r="K98" s="67"/>
      <c r="L98" s="67"/>
      <c r="M98" s="67"/>
      <c r="N98" s="114">
        <f>N182</f>
        <v>0</v>
      </c>
      <c r="O98" s="115"/>
      <c r="P98" s="115"/>
      <c r="Q98" s="115"/>
      <c r="R98" s="68"/>
    </row>
    <row r="99" spans="2:65" s="2" customFormat="1" ht="24.95" customHeight="1">
      <c r="B99" s="62"/>
      <c r="C99" s="63"/>
      <c r="D99" s="64" t="s">
        <v>114</v>
      </c>
      <c r="E99" s="63"/>
      <c r="F99" s="63"/>
      <c r="G99" s="63"/>
      <c r="H99" s="63"/>
      <c r="I99" s="63"/>
      <c r="J99" s="63"/>
      <c r="K99" s="63"/>
      <c r="L99" s="63"/>
      <c r="M99" s="63"/>
      <c r="N99" s="116">
        <f>N185</f>
        <v>0</v>
      </c>
      <c r="O99" s="117"/>
      <c r="P99" s="117"/>
      <c r="Q99" s="117"/>
      <c r="R99" s="65"/>
    </row>
    <row r="100" spans="2:65" s="3" customFormat="1" ht="19.899999999999999" customHeight="1">
      <c r="B100" s="66"/>
      <c r="C100" s="67"/>
      <c r="D100" s="53" t="s">
        <v>115</v>
      </c>
      <c r="E100" s="67"/>
      <c r="F100" s="67"/>
      <c r="G100" s="67"/>
      <c r="H100" s="67"/>
      <c r="I100" s="67"/>
      <c r="J100" s="67"/>
      <c r="K100" s="67"/>
      <c r="L100" s="67"/>
      <c r="M100" s="67"/>
      <c r="N100" s="114">
        <f>N186</f>
        <v>0</v>
      </c>
      <c r="O100" s="115"/>
      <c r="P100" s="115"/>
      <c r="Q100" s="115"/>
      <c r="R100" s="68"/>
    </row>
    <row r="101" spans="2:65" s="1" customFormat="1" ht="21.75" customHeight="1">
      <c r="B101" s="22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4"/>
    </row>
    <row r="102" spans="2:65" s="1" customFormat="1" ht="29.25" customHeight="1">
      <c r="B102" s="22"/>
      <c r="C102" s="61" t="s">
        <v>63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144">
        <f>ROUND(N103+N104+N105+N106+N107+N108,2)</f>
        <v>0</v>
      </c>
      <c r="O102" s="145"/>
      <c r="P102" s="145"/>
      <c r="Q102" s="145"/>
      <c r="R102" s="24"/>
      <c r="T102" s="69"/>
      <c r="U102" s="70" t="s">
        <v>20</v>
      </c>
    </row>
    <row r="103" spans="2:65" s="1" customFormat="1" ht="18" customHeight="1">
      <c r="B103" s="71"/>
      <c r="C103" s="72"/>
      <c r="D103" s="140" t="s">
        <v>64</v>
      </c>
      <c r="E103" s="141"/>
      <c r="F103" s="141"/>
      <c r="G103" s="141"/>
      <c r="H103" s="141"/>
      <c r="I103" s="72"/>
      <c r="J103" s="72"/>
      <c r="K103" s="72"/>
      <c r="L103" s="72"/>
      <c r="M103" s="72"/>
      <c r="N103" s="142">
        <f>ROUND(N88*T103,2)</f>
        <v>0</v>
      </c>
      <c r="O103" s="143"/>
      <c r="P103" s="143"/>
      <c r="Q103" s="143"/>
      <c r="R103" s="74"/>
      <c r="S103" s="72"/>
      <c r="T103" s="75"/>
      <c r="U103" s="76" t="s">
        <v>23</v>
      </c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8" t="s">
        <v>65</v>
      </c>
      <c r="AZ103" s="77"/>
      <c r="BA103" s="77"/>
      <c r="BB103" s="77"/>
      <c r="BC103" s="77"/>
      <c r="BD103" s="77"/>
      <c r="BE103" s="79">
        <f t="shared" ref="BE103:BE108" si="0">IF(U103="základná",N103,0)</f>
        <v>0</v>
      </c>
      <c r="BF103" s="79">
        <f t="shared" ref="BF103:BF108" si="1">IF(U103="znížená",N103,0)</f>
        <v>0</v>
      </c>
      <c r="BG103" s="79">
        <f t="shared" ref="BG103:BG108" si="2">IF(U103="zákl. prenesená",N103,0)</f>
        <v>0</v>
      </c>
      <c r="BH103" s="79">
        <f t="shared" ref="BH103:BH108" si="3">IF(U103="zníž. prenesená",N103,0)</f>
        <v>0</v>
      </c>
      <c r="BI103" s="79">
        <f t="shared" ref="BI103:BI108" si="4">IF(U103="nulová",N103,0)</f>
        <v>0</v>
      </c>
      <c r="BJ103" s="78" t="s">
        <v>40</v>
      </c>
      <c r="BK103" s="77"/>
      <c r="BL103" s="77"/>
      <c r="BM103" s="77"/>
    </row>
    <row r="104" spans="2:65" s="1" customFormat="1" ht="18" customHeight="1">
      <c r="B104" s="71"/>
      <c r="C104" s="72"/>
      <c r="D104" s="140" t="s">
        <v>66</v>
      </c>
      <c r="E104" s="141"/>
      <c r="F104" s="141"/>
      <c r="G104" s="141"/>
      <c r="H104" s="141"/>
      <c r="I104" s="72"/>
      <c r="J104" s="72"/>
      <c r="K104" s="72"/>
      <c r="L104" s="72"/>
      <c r="M104" s="72"/>
      <c r="N104" s="142">
        <f>ROUND(N88*T104,2)</f>
        <v>0</v>
      </c>
      <c r="O104" s="143"/>
      <c r="P104" s="143"/>
      <c r="Q104" s="143"/>
      <c r="R104" s="74"/>
      <c r="S104" s="72"/>
      <c r="T104" s="75"/>
      <c r="U104" s="76" t="s">
        <v>23</v>
      </c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8" t="s">
        <v>65</v>
      </c>
      <c r="AZ104" s="77"/>
      <c r="BA104" s="77"/>
      <c r="BB104" s="77"/>
      <c r="BC104" s="77"/>
      <c r="BD104" s="77"/>
      <c r="BE104" s="79">
        <f t="shared" si="0"/>
        <v>0</v>
      </c>
      <c r="BF104" s="79">
        <f t="shared" si="1"/>
        <v>0</v>
      </c>
      <c r="BG104" s="79">
        <f t="shared" si="2"/>
        <v>0</v>
      </c>
      <c r="BH104" s="79">
        <f t="shared" si="3"/>
        <v>0</v>
      </c>
      <c r="BI104" s="79">
        <f t="shared" si="4"/>
        <v>0</v>
      </c>
      <c r="BJ104" s="78" t="s">
        <v>40</v>
      </c>
      <c r="BK104" s="77"/>
      <c r="BL104" s="77"/>
      <c r="BM104" s="77"/>
    </row>
    <row r="105" spans="2:65" s="1" customFormat="1" ht="18" customHeight="1">
      <c r="B105" s="71"/>
      <c r="C105" s="72"/>
      <c r="D105" s="140" t="s">
        <v>67</v>
      </c>
      <c r="E105" s="141"/>
      <c r="F105" s="141"/>
      <c r="G105" s="141"/>
      <c r="H105" s="141"/>
      <c r="I105" s="72"/>
      <c r="J105" s="72"/>
      <c r="K105" s="72"/>
      <c r="L105" s="72"/>
      <c r="M105" s="72"/>
      <c r="N105" s="142">
        <f>ROUND(N88*T105,2)</f>
        <v>0</v>
      </c>
      <c r="O105" s="143"/>
      <c r="P105" s="143"/>
      <c r="Q105" s="143"/>
      <c r="R105" s="74"/>
      <c r="S105" s="72"/>
      <c r="T105" s="75"/>
      <c r="U105" s="76" t="s">
        <v>23</v>
      </c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8" t="s">
        <v>65</v>
      </c>
      <c r="AZ105" s="77"/>
      <c r="BA105" s="77"/>
      <c r="BB105" s="77"/>
      <c r="BC105" s="77"/>
      <c r="BD105" s="77"/>
      <c r="BE105" s="79">
        <f t="shared" si="0"/>
        <v>0</v>
      </c>
      <c r="BF105" s="79">
        <f t="shared" si="1"/>
        <v>0</v>
      </c>
      <c r="BG105" s="79">
        <f t="shared" si="2"/>
        <v>0</v>
      </c>
      <c r="BH105" s="79">
        <f t="shared" si="3"/>
        <v>0</v>
      </c>
      <c r="BI105" s="79">
        <f t="shared" si="4"/>
        <v>0</v>
      </c>
      <c r="BJ105" s="78" t="s">
        <v>40</v>
      </c>
      <c r="BK105" s="77"/>
      <c r="BL105" s="77"/>
      <c r="BM105" s="77"/>
    </row>
    <row r="106" spans="2:65" s="1" customFormat="1" ht="18" customHeight="1">
      <c r="B106" s="71"/>
      <c r="C106" s="72"/>
      <c r="D106" s="140" t="s">
        <v>68</v>
      </c>
      <c r="E106" s="141"/>
      <c r="F106" s="141"/>
      <c r="G106" s="141"/>
      <c r="H106" s="141"/>
      <c r="I106" s="72"/>
      <c r="J106" s="72"/>
      <c r="K106" s="72"/>
      <c r="L106" s="72"/>
      <c r="M106" s="72"/>
      <c r="N106" s="142">
        <f>ROUND(N88*T106,2)</f>
        <v>0</v>
      </c>
      <c r="O106" s="143"/>
      <c r="P106" s="143"/>
      <c r="Q106" s="143"/>
      <c r="R106" s="74"/>
      <c r="S106" s="72"/>
      <c r="T106" s="75"/>
      <c r="U106" s="76" t="s">
        <v>23</v>
      </c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8" t="s">
        <v>65</v>
      </c>
      <c r="AZ106" s="77"/>
      <c r="BA106" s="77"/>
      <c r="BB106" s="77"/>
      <c r="BC106" s="77"/>
      <c r="BD106" s="77"/>
      <c r="BE106" s="79">
        <f t="shared" si="0"/>
        <v>0</v>
      </c>
      <c r="BF106" s="79">
        <f t="shared" si="1"/>
        <v>0</v>
      </c>
      <c r="BG106" s="79">
        <f t="shared" si="2"/>
        <v>0</v>
      </c>
      <c r="BH106" s="79">
        <f t="shared" si="3"/>
        <v>0</v>
      </c>
      <c r="BI106" s="79">
        <f t="shared" si="4"/>
        <v>0</v>
      </c>
      <c r="BJ106" s="78" t="s">
        <v>40</v>
      </c>
      <c r="BK106" s="77"/>
      <c r="BL106" s="77"/>
      <c r="BM106" s="77"/>
    </row>
    <row r="107" spans="2:65" s="1" customFormat="1" ht="18" customHeight="1">
      <c r="B107" s="71"/>
      <c r="C107" s="72"/>
      <c r="D107" s="140" t="s">
        <v>69</v>
      </c>
      <c r="E107" s="141"/>
      <c r="F107" s="141"/>
      <c r="G107" s="141"/>
      <c r="H107" s="141"/>
      <c r="I107" s="72"/>
      <c r="J107" s="72"/>
      <c r="K107" s="72"/>
      <c r="L107" s="72"/>
      <c r="M107" s="72"/>
      <c r="N107" s="142">
        <f>ROUND(N88*T107,2)</f>
        <v>0</v>
      </c>
      <c r="O107" s="143"/>
      <c r="P107" s="143"/>
      <c r="Q107" s="143"/>
      <c r="R107" s="74"/>
      <c r="S107" s="72"/>
      <c r="T107" s="75"/>
      <c r="U107" s="76" t="s">
        <v>23</v>
      </c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8" t="s">
        <v>65</v>
      </c>
      <c r="AZ107" s="77"/>
      <c r="BA107" s="77"/>
      <c r="BB107" s="77"/>
      <c r="BC107" s="77"/>
      <c r="BD107" s="77"/>
      <c r="BE107" s="79">
        <f t="shared" si="0"/>
        <v>0</v>
      </c>
      <c r="BF107" s="79">
        <f t="shared" si="1"/>
        <v>0</v>
      </c>
      <c r="BG107" s="79">
        <f t="shared" si="2"/>
        <v>0</v>
      </c>
      <c r="BH107" s="79">
        <f t="shared" si="3"/>
        <v>0</v>
      </c>
      <c r="BI107" s="79">
        <f t="shared" si="4"/>
        <v>0</v>
      </c>
      <c r="BJ107" s="78" t="s">
        <v>40</v>
      </c>
      <c r="BK107" s="77"/>
      <c r="BL107" s="77"/>
      <c r="BM107" s="77"/>
    </row>
    <row r="108" spans="2:65" s="1" customFormat="1" ht="18" customHeight="1">
      <c r="B108" s="71"/>
      <c r="C108" s="72"/>
      <c r="D108" s="73" t="s">
        <v>70</v>
      </c>
      <c r="E108" s="72"/>
      <c r="F108" s="72"/>
      <c r="G108" s="72"/>
      <c r="H108" s="72"/>
      <c r="I108" s="72"/>
      <c r="J108" s="72"/>
      <c r="K108" s="72"/>
      <c r="L108" s="72"/>
      <c r="M108" s="72"/>
      <c r="N108" s="142">
        <f>ROUND(N88*T108,2)</f>
        <v>0</v>
      </c>
      <c r="O108" s="143"/>
      <c r="P108" s="143"/>
      <c r="Q108" s="143"/>
      <c r="R108" s="74"/>
      <c r="S108" s="72"/>
      <c r="T108" s="80"/>
      <c r="U108" s="81" t="s">
        <v>23</v>
      </c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8" t="s">
        <v>71</v>
      </c>
      <c r="AZ108" s="77"/>
      <c r="BA108" s="77"/>
      <c r="BB108" s="77"/>
      <c r="BC108" s="77"/>
      <c r="BD108" s="77"/>
      <c r="BE108" s="79">
        <f t="shared" si="0"/>
        <v>0</v>
      </c>
      <c r="BF108" s="79">
        <f t="shared" si="1"/>
        <v>0</v>
      </c>
      <c r="BG108" s="79">
        <f t="shared" si="2"/>
        <v>0</v>
      </c>
      <c r="BH108" s="79">
        <f t="shared" si="3"/>
        <v>0</v>
      </c>
      <c r="BI108" s="79">
        <f t="shared" si="4"/>
        <v>0</v>
      </c>
      <c r="BJ108" s="78" t="s">
        <v>40</v>
      </c>
      <c r="BK108" s="77"/>
      <c r="BL108" s="77"/>
      <c r="BM108" s="77"/>
    </row>
    <row r="109" spans="2:65" s="1" customFormat="1">
      <c r="B109" s="22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/>
    </row>
    <row r="110" spans="2:65" s="1" customFormat="1" ht="29.25" customHeight="1">
      <c r="B110" s="22"/>
      <c r="C110" s="55" t="s">
        <v>44</v>
      </c>
      <c r="D110" s="28"/>
      <c r="E110" s="28"/>
      <c r="F110" s="28"/>
      <c r="G110" s="28"/>
      <c r="H110" s="28"/>
      <c r="I110" s="28"/>
      <c r="J110" s="28"/>
      <c r="K110" s="28"/>
      <c r="L110" s="147">
        <f>ROUND(SUM(N88+N102),2)</f>
        <v>0</v>
      </c>
      <c r="M110" s="147"/>
      <c r="N110" s="147"/>
      <c r="O110" s="147"/>
      <c r="P110" s="147"/>
      <c r="Q110" s="147"/>
      <c r="R110" s="24"/>
    </row>
    <row r="111" spans="2:65" s="1" customFormat="1" ht="6.95" customHeight="1"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3"/>
    </row>
    <row r="115" spans="2:63" s="1" customFormat="1" ht="6.95" customHeight="1"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6"/>
    </row>
    <row r="116" spans="2:63" s="1" customFormat="1" ht="36.950000000000003" customHeight="1">
      <c r="B116" s="22"/>
      <c r="C116" s="122" t="s">
        <v>72</v>
      </c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24"/>
    </row>
    <row r="117" spans="2:63" s="1" customFormat="1" ht="6.95" customHeight="1">
      <c r="B117" s="22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4"/>
    </row>
    <row r="118" spans="2:63" s="1" customFormat="1" ht="30" customHeight="1">
      <c r="B118" s="22"/>
      <c r="C118" s="20" t="s">
        <v>6</v>
      </c>
      <c r="D118" s="23"/>
      <c r="E118" s="23"/>
      <c r="F118" s="124" t="str">
        <f>F6</f>
        <v>Dom smútku</v>
      </c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23"/>
      <c r="R118" s="24"/>
    </row>
    <row r="119" spans="2:63" s="1" customFormat="1" ht="36.950000000000003" customHeight="1">
      <c r="B119" s="22"/>
      <c r="C119" s="47" t="s">
        <v>50</v>
      </c>
      <c r="D119" s="23"/>
      <c r="E119" s="23"/>
      <c r="F119" s="131" t="str">
        <f>F7</f>
        <v>SO2 - Oprava fasády veže a prednej strany objektu</v>
      </c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23"/>
      <c r="R119" s="24"/>
    </row>
    <row r="120" spans="2:63" s="1" customFormat="1" ht="6.95" customHeight="1">
      <c r="B120" s="22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4"/>
    </row>
    <row r="121" spans="2:63" s="1" customFormat="1" ht="18" customHeight="1">
      <c r="B121" s="22"/>
      <c r="C121" s="20" t="s">
        <v>9</v>
      </c>
      <c r="D121" s="23"/>
      <c r="E121" s="23"/>
      <c r="F121" s="18" t="str">
        <f>F9</f>
        <v xml:space="preserve"> </v>
      </c>
      <c r="G121" s="23"/>
      <c r="H121" s="23"/>
      <c r="I121" s="23"/>
      <c r="J121" s="23"/>
      <c r="K121" s="20" t="s">
        <v>11</v>
      </c>
      <c r="L121" s="23"/>
      <c r="M121" s="137" t="str">
        <f>IF(O9="","",O9)</f>
        <v/>
      </c>
      <c r="N121" s="137"/>
      <c r="O121" s="137"/>
      <c r="P121" s="137"/>
      <c r="Q121" s="23"/>
      <c r="R121" s="24"/>
    </row>
    <row r="122" spans="2:63" s="1" customFormat="1" ht="6.95" customHeight="1">
      <c r="B122" s="22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4"/>
    </row>
    <row r="123" spans="2:63" s="1" customFormat="1" ht="15">
      <c r="B123" s="22"/>
      <c r="C123" s="20" t="s">
        <v>12</v>
      </c>
      <c r="D123" s="23"/>
      <c r="E123" s="23"/>
      <c r="F123" s="18" t="str">
        <f>E12</f>
        <v>Obec Čaklov</v>
      </c>
      <c r="G123" s="23"/>
      <c r="H123" s="23"/>
      <c r="I123" s="23"/>
      <c r="J123" s="23"/>
      <c r="K123" s="20" t="s">
        <v>16</v>
      </c>
      <c r="L123" s="23"/>
      <c r="M123" s="134" t="e">
        <f>E18</f>
        <v>#REF!</v>
      </c>
      <c r="N123" s="134"/>
      <c r="O123" s="134"/>
      <c r="P123" s="134"/>
      <c r="Q123" s="134"/>
      <c r="R123" s="24"/>
    </row>
    <row r="124" spans="2:63" s="1" customFormat="1" ht="14.45" customHeight="1">
      <c r="B124" s="22"/>
      <c r="C124" s="20" t="s">
        <v>15</v>
      </c>
      <c r="D124" s="23"/>
      <c r="E124" s="23"/>
      <c r="F124" s="18" t="e">
        <f>IF(E15="","",E15)</f>
        <v>#REF!</v>
      </c>
      <c r="G124" s="23"/>
      <c r="H124" s="23"/>
      <c r="I124" s="23"/>
      <c r="J124" s="23"/>
      <c r="K124" s="20" t="s">
        <v>17</v>
      </c>
      <c r="L124" s="23"/>
      <c r="M124" s="134" t="e">
        <f>E21</f>
        <v>#REF!</v>
      </c>
      <c r="N124" s="134"/>
      <c r="O124" s="134"/>
      <c r="P124" s="134"/>
      <c r="Q124" s="134"/>
      <c r="R124" s="24"/>
    </row>
    <row r="125" spans="2:63" s="1" customFormat="1" ht="10.35" customHeight="1">
      <c r="B125" s="22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4"/>
    </row>
    <row r="126" spans="2:63" s="4" customFormat="1" ht="29.25" customHeight="1">
      <c r="B126" s="82"/>
      <c r="C126" s="83" t="s">
        <v>73</v>
      </c>
      <c r="D126" s="84" t="s">
        <v>74</v>
      </c>
      <c r="E126" s="84" t="s">
        <v>36</v>
      </c>
      <c r="F126" s="159" t="s">
        <v>75</v>
      </c>
      <c r="G126" s="159"/>
      <c r="H126" s="159"/>
      <c r="I126" s="159"/>
      <c r="J126" s="84" t="s">
        <v>76</v>
      </c>
      <c r="K126" s="84" t="s">
        <v>77</v>
      </c>
      <c r="L126" s="160" t="s">
        <v>78</v>
      </c>
      <c r="M126" s="160"/>
      <c r="N126" s="159" t="s">
        <v>54</v>
      </c>
      <c r="O126" s="159"/>
      <c r="P126" s="159"/>
      <c r="Q126" s="161"/>
      <c r="R126" s="85"/>
      <c r="T126" s="48" t="s">
        <v>79</v>
      </c>
      <c r="U126" s="49" t="s">
        <v>20</v>
      </c>
      <c r="V126" s="49" t="s">
        <v>80</v>
      </c>
      <c r="W126" s="49" t="s">
        <v>81</v>
      </c>
      <c r="X126" s="49" t="s">
        <v>82</v>
      </c>
      <c r="Y126" s="49" t="s">
        <v>83</v>
      </c>
      <c r="Z126" s="49" t="s">
        <v>84</v>
      </c>
      <c r="AA126" s="50" t="s">
        <v>85</v>
      </c>
    </row>
    <row r="127" spans="2:63" s="1" customFormat="1" ht="29.25" customHeight="1">
      <c r="B127" s="22"/>
      <c r="C127" s="52" t="s">
        <v>51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169">
        <f>BK127</f>
        <v>0</v>
      </c>
      <c r="O127" s="170"/>
      <c r="P127" s="170"/>
      <c r="Q127" s="170"/>
      <c r="R127" s="24"/>
      <c r="T127" s="51"/>
      <c r="U127" s="33"/>
      <c r="V127" s="33"/>
      <c r="W127" s="86">
        <f>W128+W159+W185+W188</f>
        <v>0</v>
      </c>
      <c r="X127" s="33"/>
      <c r="Y127" s="86">
        <f>Y128+Y159+Y185+Y188</f>
        <v>21.072902048</v>
      </c>
      <c r="Z127" s="33"/>
      <c r="AA127" s="87">
        <f>AA128+AA159+AA185+AA188</f>
        <v>9.4796079999999989</v>
      </c>
      <c r="AT127" s="10" t="s">
        <v>37</v>
      </c>
      <c r="AU127" s="10" t="s">
        <v>56</v>
      </c>
      <c r="BK127" s="88">
        <f>BK128+BK159+BK185+BK188</f>
        <v>0</v>
      </c>
    </row>
    <row r="128" spans="2:63" s="5" customFormat="1" ht="37.35" customHeight="1">
      <c r="B128" s="89"/>
      <c r="C128" s="90"/>
      <c r="D128" s="91" t="s">
        <v>57</v>
      </c>
      <c r="E128" s="91"/>
      <c r="F128" s="91"/>
      <c r="G128" s="91"/>
      <c r="H128" s="91"/>
      <c r="I128" s="91"/>
      <c r="J128" s="91"/>
      <c r="K128" s="91"/>
      <c r="L128" s="91"/>
      <c r="M128" s="91"/>
      <c r="N128" s="154">
        <f>BK128</f>
        <v>0</v>
      </c>
      <c r="O128" s="155"/>
      <c r="P128" s="155"/>
      <c r="Q128" s="155"/>
      <c r="R128" s="92"/>
      <c r="T128" s="93"/>
      <c r="U128" s="90"/>
      <c r="V128" s="90"/>
      <c r="W128" s="94">
        <f>W129+W142+W157</f>
        <v>0</v>
      </c>
      <c r="X128" s="90"/>
      <c r="Y128" s="94">
        <f>Y129+Y142+Y157</f>
        <v>20.908251</v>
      </c>
      <c r="Z128" s="90"/>
      <c r="AA128" s="95">
        <f>AA129+AA142+AA157</f>
        <v>9.4551999999999996</v>
      </c>
      <c r="AR128" s="96" t="s">
        <v>39</v>
      </c>
      <c r="AT128" s="97" t="s">
        <v>37</v>
      </c>
      <c r="AU128" s="97" t="s">
        <v>38</v>
      </c>
      <c r="AY128" s="96" t="s">
        <v>86</v>
      </c>
      <c r="BK128" s="98">
        <f>BK129+BK142+BK157</f>
        <v>0</v>
      </c>
    </row>
    <row r="129" spans="2:65" s="5" customFormat="1" ht="19.899999999999999" customHeight="1">
      <c r="B129" s="89"/>
      <c r="C129" s="90"/>
      <c r="D129" s="99" t="s">
        <v>58</v>
      </c>
      <c r="E129" s="99"/>
      <c r="F129" s="99"/>
      <c r="G129" s="99"/>
      <c r="H129" s="99"/>
      <c r="I129" s="99"/>
      <c r="J129" s="99"/>
      <c r="K129" s="99"/>
      <c r="L129" s="99"/>
      <c r="M129" s="99"/>
      <c r="N129" s="156">
        <f>BK129</f>
        <v>0</v>
      </c>
      <c r="O129" s="157"/>
      <c r="P129" s="157"/>
      <c r="Q129" s="157"/>
      <c r="R129" s="92"/>
      <c r="T129" s="93"/>
      <c r="U129" s="90"/>
      <c r="V129" s="90"/>
      <c r="W129" s="94">
        <f>SUM(W130:W141)</f>
        <v>0</v>
      </c>
      <c r="X129" s="90"/>
      <c r="Y129" s="94">
        <f>SUM(Y130:Y141)</f>
        <v>9.618616900000001</v>
      </c>
      <c r="Z129" s="90"/>
      <c r="AA129" s="95">
        <f>SUM(AA130:AA141)</f>
        <v>0</v>
      </c>
      <c r="AR129" s="96" t="s">
        <v>39</v>
      </c>
      <c r="AT129" s="97" t="s">
        <v>37</v>
      </c>
      <c r="AU129" s="97" t="s">
        <v>39</v>
      </c>
      <c r="AY129" s="96" t="s">
        <v>86</v>
      </c>
      <c r="BK129" s="98">
        <f>SUM(BK130:BK141)</f>
        <v>0</v>
      </c>
    </row>
    <row r="130" spans="2:65" s="1" customFormat="1" ht="44.25" customHeight="1">
      <c r="B130" s="71"/>
      <c r="C130" s="100" t="s">
        <v>39</v>
      </c>
      <c r="D130" s="100" t="s">
        <v>87</v>
      </c>
      <c r="E130" s="101" t="s">
        <v>116</v>
      </c>
      <c r="F130" s="148" t="s">
        <v>117</v>
      </c>
      <c r="G130" s="148"/>
      <c r="H130" s="148"/>
      <c r="I130" s="148"/>
      <c r="J130" s="102" t="s">
        <v>88</v>
      </c>
      <c r="K130" s="103">
        <v>13.44</v>
      </c>
      <c r="L130" s="149">
        <v>0</v>
      </c>
      <c r="M130" s="149"/>
      <c r="N130" s="150">
        <f t="shared" ref="N130:N141" si="5">ROUND(L130*K130,3)</f>
        <v>0</v>
      </c>
      <c r="O130" s="150"/>
      <c r="P130" s="150"/>
      <c r="Q130" s="150"/>
      <c r="R130" s="74"/>
      <c r="T130" s="105" t="s">
        <v>1</v>
      </c>
      <c r="U130" s="27" t="s">
        <v>23</v>
      </c>
      <c r="V130" s="23"/>
      <c r="W130" s="106">
        <f t="shared" ref="W130:W141" si="6">V130*K130</f>
        <v>0</v>
      </c>
      <c r="X130" s="106">
        <v>1E-4</v>
      </c>
      <c r="Y130" s="106">
        <f t="shared" ref="Y130:Y141" si="7">X130*K130</f>
        <v>1.3439999999999999E-3</v>
      </c>
      <c r="Z130" s="106">
        <v>0</v>
      </c>
      <c r="AA130" s="107">
        <f t="shared" ref="AA130:AA141" si="8">Z130*K130</f>
        <v>0</v>
      </c>
      <c r="AR130" s="10" t="s">
        <v>89</v>
      </c>
      <c r="AT130" s="10" t="s">
        <v>87</v>
      </c>
      <c r="AU130" s="10" t="s">
        <v>40</v>
      </c>
      <c r="AY130" s="10" t="s">
        <v>86</v>
      </c>
      <c r="BE130" s="54">
        <f t="shared" ref="BE130:BE141" si="9">IF(U130="základná",N130,0)</f>
        <v>0</v>
      </c>
      <c r="BF130" s="54">
        <f t="shared" ref="BF130:BF141" si="10">IF(U130="znížená",N130,0)</f>
        <v>0</v>
      </c>
      <c r="BG130" s="54">
        <f t="shared" ref="BG130:BG141" si="11">IF(U130="zákl. prenesená",N130,0)</f>
        <v>0</v>
      </c>
      <c r="BH130" s="54">
        <f t="shared" ref="BH130:BH141" si="12">IF(U130="zníž. prenesená",N130,0)</f>
        <v>0</v>
      </c>
      <c r="BI130" s="54">
        <f t="shared" ref="BI130:BI141" si="13">IF(U130="nulová",N130,0)</f>
        <v>0</v>
      </c>
      <c r="BJ130" s="10" t="s">
        <v>40</v>
      </c>
      <c r="BK130" s="108">
        <f t="shared" ref="BK130:BK141" si="14">ROUND(L130*K130,3)</f>
        <v>0</v>
      </c>
      <c r="BL130" s="10" t="s">
        <v>89</v>
      </c>
      <c r="BM130" s="10" t="s">
        <v>118</v>
      </c>
    </row>
    <row r="131" spans="2:65" s="1" customFormat="1" ht="31.5" customHeight="1">
      <c r="B131" s="71"/>
      <c r="C131" s="100" t="s">
        <v>40</v>
      </c>
      <c r="D131" s="100" t="s">
        <v>87</v>
      </c>
      <c r="E131" s="101" t="s">
        <v>119</v>
      </c>
      <c r="F131" s="148" t="s">
        <v>120</v>
      </c>
      <c r="G131" s="148"/>
      <c r="H131" s="148"/>
      <c r="I131" s="148"/>
      <c r="J131" s="102" t="s">
        <v>88</v>
      </c>
      <c r="K131" s="103">
        <v>214.19499999999999</v>
      </c>
      <c r="L131" s="149">
        <v>0</v>
      </c>
      <c r="M131" s="149"/>
      <c r="N131" s="150">
        <f t="shared" si="5"/>
        <v>0</v>
      </c>
      <c r="O131" s="150"/>
      <c r="P131" s="150"/>
      <c r="Q131" s="150"/>
      <c r="R131" s="74"/>
      <c r="T131" s="105" t="s">
        <v>1</v>
      </c>
      <c r="U131" s="27" t="s">
        <v>23</v>
      </c>
      <c r="V131" s="23"/>
      <c r="W131" s="106">
        <f t="shared" si="6"/>
        <v>0</v>
      </c>
      <c r="X131" s="106">
        <v>1.3999999999999999E-4</v>
      </c>
      <c r="Y131" s="106">
        <f t="shared" si="7"/>
        <v>2.9987299999999998E-2</v>
      </c>
      <c r="Z131" s="106">
        <v>0</v>
      </c>
      <c r="AA131" s="107">
        <f t="shared" si="8"/>
        <v>0</v>
      </c>
      <c r="AR131" s="10" t="s">
        <v>89</v>
      </c>
      <c r="AT131" s="10" t="s">
        <v>87</v>
      </c>
      <c r="AU131" s="10" t="s">
        <v>40</v>
      </c>
      <c r="AY131" s="10" t="s">
        <v>86</v>
      </c>
      <c r="BE131" s="54">
        <f t="shared" si="9"/>
        <v>0</v>
      </c>
      <c r="BF131" s="54">
        <f t="shared" si="10"/>
        <v>0</v>
      </c>
      <c r="BG131" s="54">
        <f t="shared" si="11"/>
        <v>0</v>
      </c>
      <c r="BH131" s="54">
        <f t="shared" si="12"/>
        <v>0</v>
      </c>
      <c r="BI131" s="54">
        <f t="shared" si="13"/>
        <v>0</v>
      </c>
      <c r="BJ131" s="10" t="s">
        <v>40</v>
      </c>
      <c r="BK131" s="108">
        <f t="shared" si="14"/>
        <v>0</v>
      </c>
      <c r="BL131" s="10" t="s">
        <v>89</v>
      </c>
      <c r="BM131" s="10" t="s">
        <v>121</v>
      </c>
    </row>
    <row r="132" spans="2:65" s="1" customFormat="1" ht="44.25" customHeight="1">
      <c r="B132" s="71"/>
      <c r="C132" s="100" t="s">
        <v>42</v>
      </c>
      <c r="D132" s="100" t="s">
        <v>87</v>
      </c>
      <c r="E132" s="101" t="s">
        <v>122</v>
      </c>
      <c r="F132" s="148" t="s">
        <v>123</v>
      </c>
      <c r="G132" s="148"/>
      <c r="H132" s="148"/>
      <c r="I132" s="148"/>
      <c r="J132" s="102" t="s">
        <v>88</v>
      </c>
      <c r="K132" s="103">
        <v>92.954999999999998</v>
      </c>
      <c r="L132" s="149">
        <v>0</v>
      </c>
      <c r="M132" s="149"/>
      <c r="N132" s="150">
        <f t="shared" si="5"/>
        <v>0</v>
      </c>
      <c r="O132" s="150"/>
      <c r="P132" s="150"/>
      <c r="Q132" s="150"/>
      <c r="R132" s="74"/>
      <c r="T132" s="105" t="s">
        <v>1</v>
      </c>
      <c r="U132" s="27" t="s">
        <v>23</v>
      </c>
      <c r="V132" s="23"/>
      <c r="W132" s="106">
        <f t="shared" si="6"/>
        <v>0</v>
      </c>
      <c r="X132" s="106">
        <v>2.1760000000000002E-2</v>
      </c>
      <c r="Y132" s="106">
        <f t="shared" si="7"/>
        <v>2.0227008</v>
      </c>
      <c r="Z132" s="106">
        <v>0</v>
      </c>
      <c r="AA132" s="107">
        <f t="shared" si="8"/>
        <v>0</v>
      </c>
      <c r="AR132" s="10" t="s">
        <v>89</v>
      </c>
      <c r="AT132" s="10" t="s">
        <v>87</v>
      </c>
      <c r="AU132" s="10" t="s">
        <v>40</v>
      </c>
      <c r="AY132" s="10" t="s">
        <v>86</v>
      </c>
      <c r="BE132" s="54">
        <f t="shared" si="9"/>
        <v>0</v>
      </c>
      <c r="BF132" s="54">
        <f t="shared" si="10"/>
        <v>0</v>
      </c>
      <c r="BG132" s="54">
        <f t="shared" si="11"/>
        <v>0</v>
      </c>
      <c r="BH132" s="54">
        <f t="shared" si="12"/>
        <v>0</v>
      </c>
      <c r="BI132" s="54">
        <f t="shared" si="13"/>
        <v>0</v>
      </c>
      <c r="BJ132" s="10" t="s">
        <v>40</v>
      </c>
      <c r="BK132" s="108">
        <f t="shared" si="14"/>
        <v>0</v>
      </c>
      <c r="BL132" s="10" t="s">
        <v>89</v>
      </c>
      <c r="BM132" s="10" t="s">
        <v>124</v>
      </c>
    </row>
    <row r="133" spans="2:65" s="1" customFormat="1" ht="44.25" customHeight="1">
      <c r="B133" s="71"/>
      <c r="C133" s="100" t="s">
        <v>89</v>
      </c>
      <c r="D133" s="100" t="s">
        <v>87</v>
      </c>
      <c r="E133" s="101" t="s">
        <v>125</v>
      </c>
      <c r="F133" s="148" t="s">
        <v>126</v>
      </c>
      <c r="G133" s="148"/>
      <c r="H133" s="148"/>
      <c r="I133" s="148"/>
      <c r="J133" s="102" t="s">
        <v>88</v>
      </c>
      <c r="K133" s="103">
        <v>2.64</v>
      </c>
      <c r="L133" s="149">
        <v>0</v>
      </c>
      <c r="M133" s="149"/>
      <c r="N133" s="150">
        <f t="shared" si="5"/>
        <v>0</v>
      </c>
      <c r="O133" s="150"/>
      <c r="P133" s="150"/>
      <c r="Q133" s="150"/>
      <c r="R133" s="74"/>
      <c r="T133" s="105" t="s">
        <v>1</v>
      </c>
      <c r="U133" s="27" t="s">
        <v>23</v>
      </c>
      <c r="V133" s="23"/>
      <c r="W133" s="106">
        <f t="shared" si="6"/>
        <v>0</v>
      </c>
      <c r="X133" s="106">
        <v>4.5859999999999998E-2</v>
      </c>
      <c r="Y133" s="106">
        <f t="shared" si="7"/>
        <v>0.12107039999999999</v>
      </c>
      <c r="Z133" s="106">
        <v>0</v>
      </c>
      <c r="AA133" s="107">
        <f t="shared" si="8"/>
        <v>0</v>
      </c>
      <c r="AR133" s="10" t="s">
        <v>89</v>
      </c>
      <c r="AT133" s="10" t="s">
        <v>87</v>
      </c>
      <c r="AU133" s="10" t="s">
        <v>40</v>
      </c>
      <c r="AY133" s="10" t="s">
        <v>86</v>
      </c>
      <c r="BE133" s="54">
        <f t="shared" si="9"/>
        <v>0</v>
      </c>
      <c r="BF133" s="54">
        <f t="shared" si="10"/>
        <v>0</v>
      </c>
      <c r="BG133" s="54">
        <f t="shared" si="11"/>
        <v>0</v>
      </c>
      <c r="BH133" s="54">
        <f t="shared" si="12"/>
        <v>0</v>
      </c>
      <c r="BI133" s="54">
        <f t="shared" si="13"/>
        <v>0</v>
      </c>
      <c r="BJ133" s="10" t="s">
        <v>40</v>
      </c>
      <c r="BK133" s="108">
        <f t="shared" si="14"/>
        <v>0</v>
      </c>
      <c r="BL133" s="10" t="s">
        <v>89</v>
      </c>
      <c r="BM133" s="10" t="s">
        <v>127</v>
      </c>
    </row>
    <row r="134" spans="2:65" s="1" customFormat="1" ht="31.5" customHeight="1">
      <c r="B134" s="71"/>
      <c r="C134" s="100" t="s">
        <v>94</v>
      </c>
      <c r="D134" s="100" t="s">
        <v>87</v>
      </c>
      <c r="E134" s="101" t="s">
        <v>128</v>
      </c>
      <c r="F134" s="148" t="s">
        <v>129</v>
      </c>
      <c r="G134" s="148"/>
      <c r="H134" s="148"/>
      <c r="I134" s="148"/>
      <c r="J134" s="102" t="s">
        <v>88</v>
      </c>
      <c r="K134" s="103">
        <v>121.24</v>
      </c>
      <c r="L134" s="149">
        <v>0</v>
      </c>
      <c r="M134" s="149"/>
      <c r="N134" s="150">
        <f t="shared" si="5"/>
        <v>0</v>
      </c>
      <c r="O134" s="150"/>
      <c r="P134" s="150"/>
      <c r="Q134" s="150"/>
      <c r="R134" s="74"/>
      <c r="T134" s="105" t="s">
        <v>1</v>
      </c>
      <c r="U134" s="27" t="s">
        <v>23</v>
      </c>
      <c r="V134" s="23"/>
      <c r="W134" s="106">
        <f t="shared" si="6"/>
        <v>0</v>
      </c>
      <c r="X134" s="106">
        <v>4.3180000000000003E-2</v>
      </c>
      <c r="Y134" s="106">
        <f t="shared" si="7"/>
        <v>5.2351432000000004</v>
      </c>
      <c r="Z134" s="106">
        <v>0</v>
      </c>
      <c r="AA134" s="107">
        <f t="shared" si="8"/>
        <v>0</v>
      </c>
      <c r="AR134" s="10" t="s">
        <v>89</v>
      </c>
      <c r="AT134" s="10" t="s">
        <v>87</v>
      </c>
      <c r="AU134" s="10" t="s">
        <v>40</v>
      </c>
      <c r="AY134" s="10" t="s">
        <v>86</v>
      </c>
      <c r="BE134" s="54">
        <f t="shared" si="9"/>
        <v>0</v>
      </c>
      <c r="BF134" s="54">
        <f t="shared" si="10"/>
        <v>0</v>
      </c>
      <c r="BG134" s="54">
        <f t="shared" si="11"/>
        <v>0</v>
      </c>
      <c r="BH134" s="54">
        <f t="shared" si="12"/>
        <v>0</v>
      </c>
      <c r="BI134" s="54">
        <f t="shared" si="13"/>
        <v>0</v>
      </c>
      <c r="BJ134" s="10" t="s">
        <v>40</v>
      </c>
      <c r="BK134" s="108">
        <f t="shared" si="14"/>
        <v>0</v>
      </c>
      <c r="BL134" s="10" t="s">
        <v>89</v>
      </c>
      <c r="BM134" s="10" t="s">
        <v>130</v>
      </c>
    </row>
    <row r="135" spans="2:65" s="1" customFormat="1" ht="31.5" customHeight="1">
      <c r="B135" s="71"/>
      <c r="C135" s="100" t="s">
        <v>95</v>
      </c>
      <c r="D135" s="100" t="s">
        <v>87</v>
      </c>
      <c r="E135" s="101" t="s">
        <v>131</v>
      </c>
      <c r="F135" s="148" t="s">
        <v>132</v>
      </c>
      <c r="G135" s="148"/>
      <c r="H135" s="148"/>
      <c r="I135" s="148"/>
      <c r="J135" s="102" t="s">
        <v>88</v>
      </c>
      <c r="K135" s="103">
        <v>92.954999999999998</v>
      </c>
      <c r="L135" s="149">
        <v>0</v>
      </c>
      <c r="M135" s="149"/>
      <c r="N135" s="150">
        <f t="shared" si="5"/>
        <v>0</v>
      </c>
      <c r="O135" s="150"/>
      <c r="P135" s="150"/>
      <c r="Q135" s="150"/>
      <c r="R135" s="74"/>
      <c r="T135" s="105" t="s">
        <v>1</v>
      </c>
      <c r="U135" s="27" t="s">
        <v>23</v>
      </c>
      <c r="V135" s="23"/>
      <c r="W135" s="106">
        <f t="shared" si="6"/>
        <v>0</v>
      </c>
      <c r="X135" s="106">
        <v>1.009E-2</v>
      </c>
      <c r="Y135" s="106">
        <f t="shared" si="7"/>
        <v>0.93791594999999994</v>
      </c>
      <c r="Z135" s="106">
        <v>0</v>
      </c>
      <c r="AA135" s="107">
        <f t="shared" si="8"/>
        <v>0</v>
      </c>
      <c r="AR135" s="10" t="s">
        <v>89</v>
      </c>
      <c r="AT135" s="10" t="s">
        <v>87</v>
      </c>
      <c r="AU135" s="10" t="s">
        <v>40</v>
      </c>
      <c r="AY135" s="10" t="s">
        <v>86</v>
      </c>
      <c r="BE135" s="54">
        <f t="shared" si="9"/>
        <v>0</v>
      </c>
      <c r="BF135" s="54">
        <f t="shared" si="10"/>
        <v>0</v>
      </c>
      <c r="BG135" s="54">
        <f t="shared" si="11"/>
        <v>0</v>
      </c>
      <c r="BH135" s="54">
        <f t="shared" si="12"/>
        <v>0</v>
      </c>
      <c r="BI135" s="54">
        <f t="shared" si="13"/>
        <v>0</v>
      </c>
      <c r="BJ135" s="10" t="s">
        <v>40</v>
      </c>
      <c r="BK135" s="108">
        <f t="shared" si="14"/>
        <v>0</v>
      </c>
      <c r="BL135" s="10" t="s">
        <v>89</v>
      </c>
      <c r="BM135" s="10" t="s">
        <v>133</v>
      </c>
    </row>
    <row r="136" spans="2:65" s="1" customFormat="1" ht="38.1" customHeight="1">
      <c r="B136" s="71"/>
      <c r="C136" s="100" t="s">
        <v>99</v>
      </c>
      <c r="D136" s="100" t="s">
        <v>87</v>
      </c>
      <c r="E136" s="101" t="s">
        <v>134</v>
      </c>
      <c r="F136" s="153" t="s">
        <v>287</v>
      </c>
      <c r="G136" s="153"/>
      <c r="H136" s="153"/>
      <c r="I136" s="153"/>
      <c r="J136" s="102" t="s">
        <v>88</v>
      </c>
      <c r="K136" s="103">
        <v>214.19499999999999</v>
      </c>
      <c r="L136" s="149">
        <v>0</v>
      </c>
      <c r="M136" s="149"/>
      <c r="N136" s="150">
        <f t="shared" si="5"/>
        <v>0</v>
      </c>
      <c r="O136" s="150"/>
      <c r="P136" s="150"/>
      <c r="Q136" s="150"/>
      <c r="R136" s="74"/>
      <c r="T136" s="105" t="s">
        <v>1</v>
      </c>
      <c r="U136" s="27" t="s">
        <v>23</v>
      </c>
      <c r="V136" s="23"/>
      <c r="W136" s="106">
        <f t="shared" si="6"/>
        <v>0</v>
      </c>
      <c r="X136" s="106">
        <v>3.0000000000000001E-5</v>
      </c>
      <c r="Y136" s="106">
        <f t="shared" si="7"/>
        <v>6.4258500000000003E-3</v>
      </c>
      <c r="Z136" s="106">
        <v>0</v>
      </c>
      <c r="AA136" s="107">
        <f t="shared" si="8"/>
        <v>0</v>
      </c>
      <c r="AR136" s="10" t="s">
        <v>89</v>
      </c>
      <c r="AT136" s="10" t="s">
        <v>87</v>
      </c>
      <c r="AU136" s="10" t="s">
        <v>40</v>
      </c>
      <c r="AY136" s="10" t="s">
        <v>86</v>
      </c>
      <c r="BE136" s="54">
        <f t="shared" si="9"/>
        <v>0</v>
      </c>
      <c r="BF136" s="54">
        <f t="shared" si="10"/>
        <v>0</v>
      </c>
      <c r="BG136" s="54">
        <f t="shared" si="11"/>
        <v>0</v>
      </c>
      <c r="BH136" s="54">
        <f t="shared" si="12"/>
        <v>0</v>
      </c>
      <c r="BI136" s="54">
        <f t="shared" si="13"/>
        <v>0</v>
      </c>
      <c r="BJ136" s="10" t="s">
        <v>40</v>
      </c>
      <c r="BK136" s="108">
        <f t="shared" si="14"/>
        <v>0</v>
      </c>
      <c r="BL136" s="10" t="s">
        <v>89</v>
      </c>
      <c r="BM136" s="10" t="s">
        <v>135</v>
      </c>
    </row>
    <row r="137" spans="2:65" s="1" customFormat="1" ht="31.5" customHeight="1">
      <c r="B137" s="71"/>
      <c r="C137" s="100" t="s">
        <v>100</v>
      </c>
      <c r="D137" s="100" t="s">
        <v>87</v>
      </c>
      <c r="E137" s="101" t="s">
        <v>136</v>
      </c>
      <c r="F137" s="148" t="s">
        <v>137</v>
      </c>
      <c r="G137" s="148"/>
      <c r="H137" s="148"/>
      <c r="I137" s="148"/>
      <c r="J137" s="102" t="s">
        <v>88</v>
      </c>
      <c r="K137" s="103">
        <v>121.24</v>
      </c>
      <c r="L137" s="149">
        <v>0</v>
      </c>
      <c r="M137" s="149"/>
      <c r="N137" s="150">
        <f t="shared" si="5"/>
        <v>0</v>
      </c>
      <c r="O137" s="150"/>
      <c r="P137" s="150"/>
      <c r="Q137" s="150"/>
      <c r="R137" s="74"/>
      <c r="T137" s="105" t="s">
        <v>1</v>
      </c>
      <c r="U137" s="27" t="s">
        <v>23</v>
      </c>
      <c r="V137" s="23"/>
      <c r="W137" s="106">
        <f t="shared" si="6"/>
        <v>0</v>
      </c>
      <c r="X137" s="106">
        <v>5.7600000000000004E-3</v>
      </c>
      <c r="Y137" s="106">
        <f t="shared" si="7"/>
        <v>0.69834240000000003</v>
      </c>
      <c r="Z137" s="106">
        <v>0</v>
      </c>
      <c r="AA137" s="107">
        <f t="shared" si="8"/>
        <v>0</v>
      </c>
      <c r="AR137" s="10" t="s">
        <v>89</v>
      </c>
      <c r="AT137" s="10" t="s">
        <v>87</v>
      </c>
      <c r="AU137" s="10" t="s">
        <v>40</v>
      </c>
      <c r="AY137" s="10" t="s">
        <v>86</v>
      </c>
      <c r="BE137" s="54">
        <f t="shared" si="9"/>
        <v>0</v>
      </c>
      <c r="BF137" s="54">
        <f t="shared" si="10"/>
        <v>0</v>
      </c>
      <c r="BG137" s="54">
        <f t="shared" si="11"/>
        <v>0</v>
      </c>
      <c r="BH137" s="54">
        <f t="shared" si="12"/>
        <v>0</v>
      </c>
      <c r="BI137" s="54">
        <f t="shared" si="13"/>
        <v>0</v>
      </c>
      <c r="BJ137" s="10" t="s">
        <v>40</v>
      </c>
      <c r="BK137" s="108">
        <f t="shared" si="14"/>
        <v>0</v>
      </c>
      <c r="BL137" s="10" t="s">
        <v>89</v>
      </c>
      <c r="BM137" s="10" t="s">
        <v>138</v>
      </c>
    </row>
    <row r="138" spans="2:65" s="1" customFormat="1" ht="31.5" customHeight="1">
      <c r="B138" s="71"/>
      <c r="C138" s="100" t="s">
        <v>101</v>
      </c>
      <c r="D138" s="100" t="s">
        <v>87</v>
      </c>
      <c r="E138" s="101" t="s">
        <v>139</v>
      </c>
      <c r="F138" s="148" t="s">
        <v>140</v>
      </c>
      <c r="G138" s="148"/>
      <c r="H138" s="148"/>
      <c r="I138" s="148"/>
      <c r="J138" s="102" t="s">
        <v>88</v>
      </c>
      <c r="K138" s="103">
        <v>121.24</v>
      </c>
      <c r="L138" s="149">
        <v>0</v>
      </c>
      <c r="M138" s="149"/>
      <c r="N138" s="150">
        <f t="shared" si="5"/>
        <v>0</v>
      </c>
      <c r="O138" s="150"/>
      <c r="P138" s="150"/>
      <c r="Q138" s="150"/>
      <c r="R138" s="74"/>
      <c r="T138" s="105" t="s">
        <v>1</v>
      </c>
      <c r="U138" s="27" t="s">
        <v>23</v>
      </c>
      <c r="V138" s="23"/>
      <c r="W138" s="106">
        <f t="shared" si="6"/>
        <v>0</v>
      </c>
      <c r="X138" s="106">
        <v>0</v>
      </c>
      <c r="Y138" s="106">
        <f t="shared" si="7"/>
        <v>0</v>
      </c>
      <c r="Z138" s="106">
        <v>0</v>
      </c>
      <c r="AA138" s="107">
        <f t="shared" si="8"/>
        <v>0</v>
      </c>
      <c r="AR138" s="10" t="s">
        <v>89</v>
      </c>
      <c r="AT138" s="10" t="s">
        <v>87</v>
      </c>
      <c r="AU138" s="10" t="s">
        <v>40</v>
      </c>
      <c r="AY138" s="10" t="s">
        <v>86</v>
      </c>
      <c r="BE138" s="54">
        <f t="shared" si="9"/>
        <v>0</v>
      </c>
      <c r="BF138" s="54">
        <f t="shared" si="10"/>
        <v>0</v>
      </c>
      <c r="BG138" s="54">
        <f t="shared" si="11"/>
        <v>0</v>
      </c>
      <c r="BH138" s="54">
        <f t="shared" si="12"/>
        <v>0</v>
      </c>
      <c r="BI138" s="54">
        <f t="shared" si="13"/>
        <v>0</v>
      </c>
      <c r="BJ138" s="10" t="s">
        <v>40</v>
      </c>
      <c r="BK138" s="108">
        <f t="shared" si="14"/>
        <v>0</v>
      </c>
      <c r="BL138" s="10" t="s">
        <v>89</v>
      </c>
      <c r="BM138" s="10" t="s">
        <v>141</v>
      </c>
    </row>
    <row r="139" spans="2:65" s="1" customFormat="1" ht="27" customHeight="1">
      <c r="B139" s="71"/>
      <c r="C139" s="100" t="s">
        <v>102</v>
      </c>
      <c r="D139" s="100" t="s">
        <v>87</v>
      </c>
      <c r="E139" s="101" t="s">
        <v>142</v>
      </c>
      <c r="F139" s="158" t="s">
        <v>288</v>
      </c>
      <c r="G139" s="148"/>
      <c r="H139" s="148"/>
      <c r="I139" s="148"/>
      <c r="J139" s="102" t="s">
        <v>88</v>
      </c>
      <c r="K139" s="103">
        <v>60.62</v>
      </c>
      <c r="L139" s="149">
        <v>0</v>
      </c>
      <c r="M139" s="149"/>
      <c r="N139" s="150">
        <f t="shared" si="5"/>
        <v>0</v>
      </c>
      <c r="O139" s="150"/>
      <c r="P139" s="150"/>
      <c r="Q139" s="150"/>
      <c r="R139" s="74"/>
      <c r="T139" s="105" t="s">
        <v>1</v>
      </c>
      <c r="U139" s="27" t="s">
        <v>23</v>
      </c>
      <c r="V139" s="23"/>
      <c r="W139" s="106">
        <f t="shared" si="6"/>
        <v>0</v>
      </c>
      <c r="X139" s="106">
        <v>5.1999999999999995E-4</v>
      </c>
      <c r="Y139" s="106">
        <f t="shared" si="7"/>
        <v>3.1522399999999999E-2</v>
      </c>
      <c r="Z139" s="106">
        <v>0</v>
      </c>
      <c r="AA139" s="107">
        <f t="shared" si="8"/>
        <v>0</v>
      </c>
      <c r="AR139" s="10" t="s">
        <v>89</v>
      </c>
      <c r="AT139" s="10" t="s">
        <v>87</v>
      </c>
      <c r="AU139" s="10" t="s">
        <v>40</v>
      </c>
      <c r="AY139" s="10" t="s">
        <v>86</v>
      </c>
      <c r="BE139" s="54">
        <f t="shared" si="9"/>
        <v>0</v>
      </c>
      <c r="BF139" s="54">
        <f t="shared" si="10"/>
        <v>0</v>
      </c>
      <c r="BG139" s="54">
        <f t="shared" si="11"/>
        <v>0</v>
      </c>
      <c r="BH139" s="54">
        <f t="shared" si="12"/>
        <v>0</v>
      </c>
      <c r="BI139" s="54">
        <f t="shared" si="13"/>
        <v>0</v>
      </c>
      <c r="BJ139" s="10" t="s">
        <v>40</v>
      </c>
      <c r="BK139" s="108">
        <f t="shared" si="14"/>
        <v>0</v>
      </c>
      <c r="BL139" s="10" t="s">
        <v>89</v>
      </c>
      <c r="BM139" s="10" t="s">
        <v>143</v>
      </c>
    </row>
    <row r="140" spans="2:65" s="1" customFormat="1" ht="36.950000000000003" customHeight="1">
      <c r="B140" s="71"/>
      <c r="C140" s="100" t="s">
        <v>105</v>
      </c>
      <c r="D140" s="100" t="s">
        <v>87</v>
      </c>
      <c r="E140" s="101" t="s">
        <v>144</v>
      </c>
      <c r="F140" s="158" t="s">
        <v>289</v>
      </c>
      <c r="G140" s="148"/>
      <c r="H140" s="148"/>
      <c r="I140" s="148"/>
      <c r="J140" s="102" t="s">
        <v>88</v>
      </c>
      <c r="K140" s="103">
        <v>7.3</v>
      </c>
      <c r="L140" s="149">
        <v>0</v>
      </c>
      <c r="M140" s="149"/>
      <c r="N140" s="150">
        <f t="shared" si="5"/>
        <v>0</v>
      </c>
      <c r="O140" s="150"/>
      <c r="P140" s="150"/>
      <c r="Q140" s="150"/>
      <c r="R140" s="74"/>
      <c r="T140" s="105" t="s">
        <v>1</v>
      </c>
      <c r="U140" s="27" t="s">
        <v>23</v>
      </c>
      <c r="V140" s="23"/>
      <c r="W140" s="106">
        <f t="shared" si="6"/>
        <v>0</v>
      </c>
      <c r="X140" s="106">
        <v>1.9529999999999999E-2</v>
      </c>
      <c r="Y140" s="106">
        <f t="shared" si="7"/>
        <v>0.142569</v>
      </c>
      <c r="Z140" s="106">
        <v>0</v>
      </c>
      <c r="AA140" s="107">
        <f t="shared" si="8"/>
        <v>0</v>
      </c>
      <c r="AR140" s="10" t="s">
        <v>89</v>
      </c>
      <c r="AT140" s="10" t="s">
        <v>87</v>
      </c>
      <c r="AU140" s="10" t="s">
        <v>40</v>
      </c>
      <c r="AY140" s="10" t="s">
        <v>86</v>
      </c>
      <c r="BE140" s="54">
        <f t="shared" si="9"/>
        <v>0</v>
      </c>
      <c r="BF140" s="54">
        <f t="shared" si="10"/>
        <v>0</v>
      </c>
      <c r="BG140" s="54">
        <f t="shared" si="11"/>
        <v>0</v>
      </c>
      <c r="BH140" s="54">
        <f t="shared" si="12"/>
        <v>0</v>
      </c>
      <c r="BI140" s="54">
        <f t="shared" si="13"/>
        <v>0</v>
      </c>
      <c r="BJ140" s="10" t="s">
        <v>40</v>
      </c>
      <c r="BK140" s="108">
        <f t="shared" si="14"/>
        <v>0</v>
      </c>
      <c r="BL140" s="10" t="s">
        <v>89</v>
      </c>
      <c r="BM140" s="10" t="s">
        <v>145</v>
      </c>
    </row>
    <row r="141" spans="2:65" s="1" customFormat="1" ht="35.1" customHeight="1">
      <c r="B141" s="71"/>
      <c r="C141" s="100" t="s">
        <v>106</v>
      </c>
      <c r="D141" s="100" t="s">
        <v>87</v>
      </c>
      <c r="E141" s="101" t="s">
        <v>146</v>
      </c>
      <c r="F141" s="148" t="s">
        <v>147</v>
      </c>
      <c r="G141" s="148"/>
      <c r="H141" s="148"/>
      <c r="I141" s="148"/>
      <c r="J141" s="102" t="s">
        <v>88</v>
      </c>
      <c r="K141" s="103">
        <v>5.3680000000000003</v>
      </c>
      <c r="L141" s="149">
        <v>0</v>
      </c>
      <c r="M141" s="149"/>
      <c r="N141" s="150">
        <f t="shared" si="5"/>
        <v>0</v>
      </c>
      <c r="O141" s="150"/>
      <c r="P141" s="150"/>
      <c r="Q141" s="150"/>
      <c r="R141" s="74"/>
      <c r="T141" s="105" t="s">
        <v>1</v>
      </c>
      <c r="U141" s="27" t="s">
        <v>23</v>
      </c>
      <c r="V141" s="23"/>
      <c r="W141" s="106">
        <f t="shared" si="6"/>
        <v>0</v>
      </c>
      <c r="X141" s="106">
        <v>7.2950000000000001E-2</v>
      </c>
      <c r="Y141" s="106">
        <f t="shared" si="7"/>
        <v>0.39159560000000004</v>
      </c>
      <c r="Z141" s="106">
        <v>0</v>
      </c>
      <c r="AA141" s="107">
        <f t="shared" si="8"/>
        <v>0</v>
      </c>
      <c r="AR141" s="10" t="s">
        <v>89</v>
      </c>
      <c r="AT141" s="10" t="s">
        <v>87</v>
      </c>
      <c r="AU141" s="10" t="s">
        <v>40</v>
      </c>
      <c r="AY141" s="10" t="s">
        <v>86</v>
      </c>
      <c r="BE141" s="54">
        <f t="shared" si="9"/>
        <v>0</v>
      </c>
      <c r="BF141" s="54">
        <f t="shared" si="10"/>
        <v>0</v>
      </c>
      <c r="BG141" s="54">
        <f t="shared" si="11"/>
        <v>0</v>
      </c>
      <c r="BH141" s="54">
        <f t="shared" si="12"/>
        <v>0</v>
      </c>
      <c r="BI141" s="54">
        <f t="shared" si="13"/>
        <v>0</v>
      </c>
      <c r="BJ141" s="10" t="s">
        <v>40</v>
      </c>
      <c r="BK141" s="108">
        <f t="shared" si="14"/>
        <v>0</v>
      </c>
      <c r="BL141" s="10" t="s">
        <v>89</v>
      </c>
      <c r="BM141" s="10" t="s">
        <v>148</v>
      </c>
    </row>
    <row r="142" spans="2:65" s="5" customFormat="1" ht="29.85" customHeight="1">
      <c r="B142" s="89"/>
      <c r="C142" s="90"/>
      <c r="D142" s="99" t="s">
        <v>59</v>
      </c>
      <c r="E142" s="99"/>
      <c r="F142" s="99"/>
      <c r="G142" s="99"/>
      <c r="H142" s="99"/>
      <c r="I142" s="99"/>
      <c r="J142" s="99"/>
      <c r="K142" s="99"/>
      <c r="L142" s="99"/>
      <c r="M142" s="99"/>
      <c r="N142" s="151">
        <f>BK142</f>
        <v>0</v>
      </c>
      <c r="O142" s="152"/>
      <c r="P142" s="152"/>
      <c r="Q142" s="152"/>
      <c r="R142" s="92"/>
      <c r="T142" s="93"/>
      <c r="U142" s="90"/>
      <c r="V142" s="90"/>
      <c r="W142" s="94">
        <f>SUM(W143:W156)</f>
        <v>0</v>
      </c>
      <c r="X142" s="90"/>
      <c r="Y142" s="94">
        <f>SUM(Y143:Y156)</f>
        <v>11.289634100000001</v>
      </c>
      <c r="Z142" s="90"/>
      <c r="AA142" s="95">
        <f>SUM(AA143:AA156)</f>
        <v>9.4551999999999996</v>
      </c>
      <c r="AR142" s="96" t="s">
        <v>39</v>
      </c>
      <c r="AT142" s="97" t="s">
        <v>37</v>
      </c>
      <c r="AU142" s="97" t="s">
        <v>39</v>
      </c>
      <c r="AY142" s="96" t="s">
        <v>86</v>
      </c>
      <c r="BK142" s="98">
        <f>SUM(BK143:BK156)</f>
        <v>0</v>
      </c>
    </row>
    <row r="143" spans="2:65" s="1" customFormat="1" ht="35.1" customHeight="1">
      <c r="B143" s="71"/>
      <c r="C143" s="100" t="s">
        <v>107</v>
      </c>
      <c r="D143" s="100" t="s">
        <v>87</v>
      </c>
      <c r="E143" s="101" t="s">
        <v>149</v>
      </c>
      <c r="F143" s="148" t="s">
        <v>150</v>
      </c>
      <c r="G143" s="148"/>
      <c r="H143" s="148"/>
      <c r="I143" s="148"/>
      <c r="J143" s="102" t="s">
        <v>88</v>
      </c>
      <c r="K143" s="103">
        <v>219.29</v>
      </c>
      <c r="L143" s="149">
        <v>0</v>
      </c>
      <c r="M143" s="149"/>
      <c r="N143" s="150">
        <f t="shared" ref="N143:N156" si="15">ROUND(L143*K143,3)</f>
        <v>0</v>
      </c>
      <c r="O143" s="150"/>
      <c r="P143" s="150"/>
      <c r="Q143" s="150"/>
      <c r="R143" s="74"/>
      <c r="T143" s="105" t="s">
        <v>1</v>
      </c>
      <c r="U143" s="27" t="s">
        <v>23</v>
      </c>
      <c r="V143" s="23"/>
      <c r="W143" s="106">
        <f t="shared" ref="W143:W156" si="16">V143*K143</f>
        <v>0</v>
      </c>
      <c r="X143" s="106">
        <v>2.572E-2</v>
      </c>
      <c r="Y143" s="106">
        <f t="shared" ref="Y143:Y156" si="17">X143*K143</f>
        <v>5.6401387999999999</v>
      </c>
      <c r="Z143" s="106">
        <v>0</v>
      </c>
      <c r="AA143" s="107">
        <f t="shared" ref="AA143:AA156" si="18">Z143*K143</f>
        <v>0</v>
      </c>
      <c r="AR143" s="10" t="s">
        <v>89</v>
      </c>
      <c r="AT143" s="10" t="s">
        <v>87</v>
      </c>
      <c r="AU143" s="10" t="s">
        <v>40</v>
      </c>
      <c r="AY143" s="10" t="s">
        <v>86</v>
      </c>
      <c r="BE143" s="54">
        <f t="shared" ref="BE143:BE156" si="19">IF(U143="základná",N143,0)</f>
        <v>0</v>
      </c>
      <c r="BF143" s="54">
        <f t="shared" ref="BF143:BF156" si="20">IF(U143="znížená",N143,0)</f>
        <v>0</v>
      </c>
      <c r="BG143" s="54">
        <f t="shared" ref="BG143:BG156" si="21">IF(U143="zákl. prenesená",N143,0)</f>
        <v>0</v>
      </c>
      <c r="BH143" s="54">
        <f t="shared" ref="BH143:BH156" si="22">IF(U143="zníž. prenesená",N143,0)</f>
        <v>0</v>
      </c>
      <c r="BI143" s="54">
        <f t="shared" ref="BI143:BI156" si="23">IF(U143="nulová",N143,0)</f>
        <v>0</v>
      </c>
      <c r="BJ143" s="10" t="s">
        <v>40</v>
      </c>
      <c r="BK143" s="108">
        <f t="shared" ref="BK143:BK156" si="24">ROUND(L143*K143,3)</f>
        <v>0</v>
      </c>
      <c r="BL143" s="10" t="s">
        <v>89</v>
      </c>
      <c r="BM143" s="10" t="s">
        <v>151</v>
      </c>
    </row>
    <row r="144" spans="2:65" s="1" customFormat="1" ht="47.1" customHeight="1">
      <c r="B144" s="71"/>
      <c r="C144" s="100" t="s">
        <v>152</v>
      </c>
      <c r="D144" s="100" t="s">
        <v>87</v>
      </c>
      <c r="E144" s="101" t="s">
        <v>153</v>
      </c>
      <c r="F144" s="148" t="s">
        <v>154</v>
      </c>
      <c r="G144" s="148"/>
      <c r="H144" s="148"/>
      <c r="I144" s="148"/>
      <c r="J144" s="102" t="s">
        <v>88</v>
      </c>
      <c r="K144" s="103">
        <v>438.58</v>
      </c>
      <c r="L144" s="149">
        <v>0</v>
      </c>
      <c r="M144" s="149"/>
      <c r="N144" s="150">
        <f t="shared" si="15"/>
        <v>0</v>
      </c>
      <c r="O144" s="150"/>
      <c r="P144" s="150"/>
      <c r="Q144" s="150"/>
      <c r="R144" s="74"/>
      <c r="T144" s="105" t="s">
        <v>1</v>
      </c>
      <c r="U144" s="27" t="s">
        <v>23</v>
      </c>
      <c r="V144" s="23"/>
      <c r="W144" s="106">
        <f t="shared" si="16"/>
        <v>0</v>
      </c>
      <c r="X144" s="106">
        <v>0</v>
      </c>
      <c r="Y144" s="106">
        <f t="shared" si="17"/>
        <v>0</v>
      </c>
      <c r="Z144" s="106">
        <v>0</v>
      </c>
      <c r="AA144" s="107">
        <f t="shared" si="18"/>
        <v>0</v>
      </c>
      <c r="AR144" s="10" t="s">
        <v>89</v>
      </c>
      <c r="AT144" s="10" t="s">
        <v>87</v>
      </c>
      <c r="AU144" s="10" t="s">
        <v>40</v>
      </c>
      <c r="AY144" s="10" t="s">
        <v>86</v>
      </c>
      <c r="BE144" s="54">
        <f t="shared" si="19"/>
        <v>0</v>
      </c>
      <c r="BF144" s="54">
        <f t="shared" si="20"/>
        <v>0</v>
      </c>
      <c r="BG144" s="54">
        <f t="shared" si="21"/>
        <v>0</v>
      </c>
      <c r="BH144" s="54">
        <f t="shared" si="22"/>
        <v>0</v>
      </c>
      <c r="BI144" s="54">
        <f t="shared" si="23"/>
        <v>0</v>
      </c>
      <c r="BJ144" s="10" t="s">
        <v>40</v>
      </c>
      <c r="BK144" s="108">
        <f t="shared" si="24"/>
        <v>0</v>
      </c>
      <c r="BL144" s="10" t="s">
        <v>89</v>
      </c>
      <c r="BM144" s="10" t="s">
        <v>155</v>
      </c>
    </row>
    <row r="145" spans="2:65" s="1" customFormat="1" ht="44.25" customHeight="1">
      <c r="B145" s="71"/>
      <c r="C145" s="100" t="s">
        <v>156</v>
      </c>
      <c r="D145" s="100" t="s">
        <v>87</v>
      </c>
      <c r="E145" s="101" t="s">
        <v>157</v>
      </c>
      <c r="F145" s="148" t="s">
        <v>158</v>
      </c>
      <c r="G145" s="148"/>
      <c r="H145" s="148"/>
      <c r="I145" s="148"/>
      <c r="J145" s="102" t="s">
        <v>88</v>
      </c>
      <c r="K145" s="103">
        <v>219.29</v>
      </c>
      <c r="L145" s="149">
        <v>0</v>
      </c>
      <c r="M145" s="149"/>
      <c r="N145" s="150">
        <f t="shared" si="15"/>
        <v>0</v>
      </c>
      <c r="O145" s="150"/>
      <c r="P145" s="150"/>
      <c r="Q145" s="150"/>
      <c r="R145" s="74"/>
      <c r="T145" s="105" t="s">
        <v>1</v>
      </c>
      <c r="U145" s="27" t="s">
        <v>23</v>
      </c>
      <c r="V145" s="23"/>
      <c r="W145" s="106">
        <f t="shared" si="16"/>
        <v>0</v>
      </c>
      <c r="X145" s="106">
        <v>2.572E-2</v>
      </c>
      <c r="Y145" s="106">
        <f t="shared" si="17"/>
        <v>5.6401387999999999</v>
      </c>
      <c r="Z145" s="106">
        <v>0</v>
      </c>
      <c r="AA145" s="107">
        <f t="shared" si="18"/>
        <v>0</v>
      </c>
      <c r="AR145" s="10" t="s">
        <v>89</v>
      </c>
      <c r="AT145" s="10" t="s">
        <v>87</v>
      </c>
      <c r="AU145" s="10" t="s">
        <v>40</v>
      </c>
      <c r="AY145" s="10" t="s">
        <v>86</v>
      </c>
      <c r="BE145" s="54">
        <f t="shared" si="19"/>
        <v>0</v>
      </c>
      <c r="BF145" s="54">
        <f t="shared" si="20"/>
        <v>0</v>
      </c>
      <c r="BG145" s="54">
        <f t="shared" si="21"/>
        <v>0</v>
      </c>
      <c r="BH145" s="54">
        <f t="shared" si="22"/>
        <v>0</v>
      </c>
      <c r="BI145" s="54">
        <f t="shared" si="23"/>
        <v>0</v>
      </c>
      <c r="BJ145" s="10" t="s">
        <v>40</v>
      </c>
      <c r="BK145" s="108">
        <f t="shared" si="24"/>
        <v>0</v>
      </c>
      <c r="BL145" s="10" t="s">
        <v>89</v>
      </c>
      <c r="BM145" s="10" t="s">
        <v>159</v>
      </c>
    </row>
    <row r="146" spans="2:65" s="1" customFormat="1" ht="22.5" customHeight="1">
      <c r="B146" s="71"/>
      <c r="C146" s="100" t="s">
        <v>93</v>
      </c>
      <c r="D146" s="100" t="s">
        <v>87</v>
      </c>
      <c r="E146" s="101" t="s">
        <v>160</v>
      </c>
      <c r="F146" s="148" t="s">
        <v>161</v>
      </c>
      <c r="G146" s="148"/>
      <c r="H146" s="148"/>
      <c r="I146" s="148"/>
      <c r="J146" s="102" t="s">
        <v>88</v>
      </c>
      <c r="K146" s="103">
        <v>89.21</v>
      </c>
      <c r="L146" s="149">
        <v>0</v>
      </c>
      <c r="M146" s="149"/>
      <c r="N146" s="150">
        <f t="shared" si="15"/>
        <v>0</v>
      </c>
      <c r="O146" s="150"/>
      <c r="P146" s="150"/>
      <c r="Q146" s="150"/>
      <c r="R146" s="74"/>
      <c r="T146" s="105" t="s">
        <v>1</v>
      </c>
      <c r="U146" s="27" t="s">
        <v>23</v>
      </c>
      <c r="V146" s="23"/>
      <c r="W146" s="106">
        <f t="shared" si="16"/>
        <v>0</v>
      </c>
      <c r="X146" s="106">
        <v>5.0000000000000002E-5</v>
      </c>
      <c r="Y146" s="106">
        <f t="shared" si="17"/>
        <v>4.4605000000000001E-3</v>
      </c>
      <c r="Z146" s="106">
        <v>0</v>
      </c>
      <c r="AA146" s="107">
        <f t="shared" si="18"/>
        <v>0</v>
      </c>
      <c r="AR146" s="10" t="s">
        <v>89</v>
      </c>
      <c r="AT146" s="10" t="s">
        <v>87</v>
      </c>
      <c r="AU146" s="10" t="s">
        <v>40</v>
      </c>
      <c r="AY146" s="10" t="s">
        <v>86</v>
      </c>
      <c r="BE146" s="54">
        <f t="shared" si="19"/>
        <v>0</v>
      </c>
      <c r="BF146" s="54">
        <f t="shared" si="20"/>
        <v>0</v>
      </c>
      <c r="BG146" s="54">
        <f t="shared" si="21"/>
        <v>0</v>
      </c>
      <c r="BH146" s="54">
        <f t="shared" si="22"/>
        <v>0</v>
      </c>
      <c r="BI146" s="54">
        <f t="shared" si="23"/>
        <v>0</v>
      </c>
      <c r="BJ146" s="10" t="s">
        <v>40</v>
      </c>
      <c r="BK146" s="108">
        <f t="shared" si="24"/>
        <v>0</v>
      </c>
      <c r="BL146" s="10" t="s">
        <v>89</v>
      </c>
      <c r="BM146" s="10" t="s">
        <v>162</v>
      </c>
    </row>
    <row r="147" spans="2:65" s="1" customFormat="1" ht="22.5" customHeight="1">
      <c r="B147" s="71"/>
      <c r="C147" s="100" t="s">
        <v>163</v>
      </c>
      <c r="D147" s="100" t="s">
        <v>87</v>
      </c>
      <c r="E147" s="101" t="s">
        <v>164</v>
      </c>
      <c r="F147" s="158" t="s">
        <v>290</v>
      </c>
      <c r="G147" s="148"/>
      <c r="H147" s="148"/>
      <c r="I147" s="148"/>
      <c r="J147" s="102" t="s">
        <v>90</v>
      </c>
      <c r="K147" s="103">
        <v>163.19999999999999</v>
      </c>
      <c r="L147" s="149">
        <v>0</v>
      </c>
      <c r="M147" s="149"/>
      <c r="N147" s="150">
        <f t="shared" si="15"/>
        <v>0</v>
      </c>
      <c r="O147" s="150"/>
      <c r="P147" s="150"/>
      <c r="Q147" s="150"/>
      <c r="R147" s="74"/>
      <c r="T147" s="105" t="s">
        <v>1</v>
      </c>
      <c r="U147" s="27" t="s">
        <v>23</v>
      </c>
      <c r="V147" s="23"/>
      <c r="W147" s="106">
        <f t="shared" si="16"/>
        <v>0</v>
      </c>
      <c r="X147" s="106">
        <v>3.0000000000000001E-5</v>
      </c>
      <c r="Y147" s="106">
        <f t="shared" si="17"/>
        <v>4.8960000000000002E-3</v>
      </c>
      <c r="Z147" s="106">
        <v>0</v>
      </c>
      <c r="AA147" s="107">
        <f t="shared" si="18"/>
        <v>0</v>
      </c>
      <c r="AR147" s="10" t="s">
        <v>89</v>
      </c>
      <c r="AT147" s="10" t="s">
        <v>87</v>
      </c>
      <c r="AU147" s="10" t="s">
        <v>40</v>
      </c>
      <c r="AY147" s="10" t="s">
        <v>86</v>
      </c>
      <c r="BE147" s="54">
        <f t="shared" si="19"/>
        <v>0</v>
      </c>
      <c r="BF147" s="54">
        <f t="shared" si="20"/>
        <v>0</v>
      </c>
      <c r="BG147" s="54">
        <f t="shared" si="21"/>
        <v>0</v>
      </c>
      <c r="BH147" s="54">
        <f t="shared" si="22"/>
        <v>0</v>
      </c>
      <c r="BI147" s="54">
        <f t="shared" si="23"/>
        <v>0</v>
      </c>
      <c r="BJ147" s="10" t="s">
        <v>40</v>
      </c>
      <c r="BK147" s="108">
        <f t="shared" si="24"/>
        <v>0</v>
      </c>
      <c r="BL147" s="10" t="s">
        <v>89</v>
      </c>
      <c r="BM147" s="10" t="s">
        <v>165</v>
      </c>
    </row>
    <row r="148" spans="2:65" s="1" customFormat="1" ht="44.25" customHeight="1">
      <c r="B148" s="71"/>
      <c r="C148" s="100" t="s">
        <v>166</v>
      </c>
      <c r="D148" s="100" t="s">
        <v>87</v>
      </c>
      <c r="E148" s="101" t="s">
        <v>167</v>
      </c>
      <c r="F148" s="148" t="s">
        <v>168</v>
      </c>
      <c r="G148" s="148"/>
      <c r="H148" s="148"/>
      <c r="I148" s="148"/>
      <c r="J148" s="102" t="s">
        <v>169</v>
      </c>
      <c r="K148" s="103">
        <v>0.27400000000000002</v>
      </c>
      <c r="L148" s="149">
        <v>0</v>
      </c>
      <c r="M148" s="149"/>
      <c r="N148" s="150">
        <f t="shared" si="15"/>
        <v>0</v>
      </c>
      <c r="O148" s="150"/>
      <c r="P148" s="150"/>
      <c r="Q148" s="150"/>
      <c r="R148" s="74"/>
      <c r="T148" s="105" t="s">
        <v>1</v>
      </c>
      <c r="U148" s="27" t="s">
        <v>23</v>
      </c>
      <c r="V148" s="23"/>
      <c r="W148" s="106">
        <f t="shared" si="16"/>
        <v>0</v>
      </c>
      <c r="X148" s="106">
        <v>0</v>
      </c>
      <c r="Y148" s="106">
        <f t="shared" si="17"/>
        <v>0</v>
      </c>
      <c r="Z148" s="106">
        <v>2.2000000000000002</v>
      </c>
      <c r="AA148" s="107">
        <f t="shared" si="18"/>
        <v>0.60280000000000011</v>
      </c>
      <c r="AR148" s="10" t="s">
        <v>89</v>
      </c>
      <c r="AT148" s="10" t="s">
        <v>87</v>
      </c>
      <c r="AU148" s="10" t="s">
        <v>40</v>
      </c>
      <c r="AY148" s="10" t="s">
        <v>86</v>
      </c>
      <c r="BE148" s="54">
        <f t="shared" si="19"/>
        <v>0</v>
      </c>
      <c r="BF148" s="54">
        <f t="shared" si="20"/>
        <v>0</v>
      </c>
      <c r="BG148" s="54">
        <f t="shared" si="21"/>
        <v>0</v>
      </c>
      <c r="BH148" s="54">
        <f t="shared" si="22"/>
        <v>0</v>
      </c>
      <c r="BI148" s="54">
        <f t="shared" si="23"/>
        <v>0</v>
      </c>
      <c r="BJ148" s="10" t="s">
        <v>40</v>
      </c>
      <c r="BK148" s="108">
        <f t="shared" si="24"/>
        <v>0</v>
      </c>
      <c r="BL148" s="10" t="s">
        <v>89</v>
      </c>
      <c r="BM148" s="10" t="s">
        <v>170</v>
      </c>
    </row>
    <row r="149" spans="2:65" s="1" customFormat="1" ht="44.25" customHeight="1">
      <c r="B149" s="71"/>
      <c r="C149" s="100" t="s">
        <v>171</v>
      </c>
      <c r="D149" s="100" t="s">
        <v>87</v>
      </c>
      <c r="E149" s="101" t="s">
        <v>172</v>
      </c>
      <c r="F149" s="148" t="s">
        <v>173</v>
      </c>
      <c r="G149" s="148"/>
      <c r="H149" s="148"/>
      <c r="I149" s="148"/>
      <c r="J149" s="102" t="s">
        <v>88</v>
      </c>
      <c r="K149" s="103">
        <v>5.4880000000000004</v>
      </c>
      <c r="L149" s="149">
        <v>0</v>
      </c>
      <c r="M149" s="149"/>
      <c r="N149" s="150">
        <f t="shared" si="15"/>
        <v>0</v>
      </c>
      <c r="O149" s="150"/>
      <c r="P149" s="150"/>
      <c r="Q149" s="150"/>
      <c r="R149" s="74"/>
      <c r="T149" s="105" t="s">
        <v>1</v>
      </c>
      <c r="U149" s="27" t="s">
        <v>23</v>
      </c>
      <c r="V149" s="23"/>
      <c r="W149" s="106">
        <f t="shared" si="16"/>
        <v>0</v>
      </c>
      <c r="X149" s="106">
        <v>0</v>
      </c>
      <c r="Y149" s="106">
        <f t="shared" si="17"/>
        <v>0</v>
      </c>
      <c r="Z149" s="106">
        <v>0.02</v>
      </c>
      <c r="AA149" s="107">
        <f t="shared" si="18"/>
        <v>0.10976000000000001</v>
      </c>
      <c r="AR149" s="10" t="s">
        <v>89</v>
      </c>
      <c r="AT149" s="10" t="s">
        <v>87</v>
      </c>
      <c r="AU149" s="10" t="s">
        <v>40</v>
      </c>
      <c r="AY149" s="10" t="s">
        <v>86</v>
      </c>
      <c r="BE149" s="54">
        <f t="shared" si="19"/>
        <v>0</v>
      </c>
      <c r="BF149" s="54">
        <f t="shared" si="20"/>
        <v>0</v>
      </c>
      <c r="BG149" s="54">
        <f t="shared" si="21"/>
        <v>0</v>
      </c>
      <c r="BH149" s="54">
        <f t="shared" si="22"/>
        <v>0</v>
      </c>
      <c r="BI149" s="54">
        <f t="shared" si="23"/>
        <v>0</v>
      </c>
      <c r="BJ149" s="10" t="s">
        <v>40</v>
      </c>
      <c r="BK149" s="108">
        <f t="shared" si="24"/>
        <v>0</v>
      </c>
      <c r="BL149" s="10" t="s">
        <v>89</v>
      </c>
      <c r="BM149" s="10" t="s">
        <v>174</v>
      </c>
    </row>
    <row r="150" spans="2:65" s="1" customFormat="1" ht="44.25" customHeight="1">
      <c r="B150" s="71"/>
      <c r="C150" s="100" t="s">
        <v>4</v>
      </c>
      <c r="D150" s="100" t="s">
        <v>87</v>
      </c>
      <c r="E150" s="101" t="s">
        <v>175</v>
      </c>
      <c r="F150" s="148" t="s">
        <v>176</v>
      </c>
      <c r="G150" s="148"/>
      <c r="H150" s="148"/>
      <c r="I150" s="148"/>
      <c r="J150" s="102" t="s">
        <v>88</v>
      </c>
      <c r="K150" s="103">
        <v>92.954999999999998</v>
      </c>
      <c r="L150" s="149">
        <v>0</v>
      </c>
      <c r="M150" s="149"/>
      <c r="N150" s="150">
        <f t="shared" si="15"/>
        <v>0</v>
      </c>
      <c r="O150" s="150"/>
      <c r="P150" s="150"/>
      <c r="Q150" s="150"/>
      <c r="R150" s="74"/>
      <c r="T150" s="105" t="s">
        <v>1</v>
      </c>
      <c r="U150" s="27" t="s">
        <v>23</v>
      </c>
      <c r="V150" s="23"/>
      <c r="W150" s="106">
        <f t="shared" si="16"/>
        <v>0</v>
      </c>
      <c r="X150" s="106">
        <v>0</v>
      </c>
      <c r="Y150" s="106">
        <f t="shared" si="17"/>
        <v>0</v>
      </c>
      <c r="Z150" s="106">
        <v>1.6E-2</v>
      </c>
      <c r="AA150" s="107">
        <f t="shared" si="18"/>
        <v>1.4872799999999999</v>
      </c>
      <c r="AR150" s="10" t="s">
        <v>89</v>
      </c>
      <c r="AT150" s="10" t="s">
        <v>87</v>
      </c>
      <c r="AU150" s="10" t="s">
        <v>40</v>
      </c>
      <c r="AY150" s="10" t="s">
        <v>86</v>
      </c>
      <c r="BE150" s="54">
        <f t="shared" si="19"/>
        <v>0</v>
      </c>
      <c r="BF150" s="54">
        <f t="shared" si="20"/>
        <v>0</v>
      </c>
      <c r="BG150" s="54">
        <f t="shared" si="21"/>
        <v>0</v>
      </c>
      <c r="BH150" s="54">
        <f t="shared" si="22"/>
        <v>0</v>
      </c>
      <c r="BI150" s="54">
        <f t="shared" si="23"/>
        <v>0</v>
      </c>
      <c r="BJ150" s="10" t="s">
        <v>40</v>
      </c>
      <c r="BK150" s="108">
        <f t="shared" si="24"/>
        <v>0</v>
      </c>
      <c r="BL150" s="10" t="s">
        <v>89</v>
      </c>
      <c r="BM150" s="10" t="s">
        <v>177</v>
      </c>
    </row>
    <row r="151" spans="2:65" s="1" customFormat="1" ht="44.25" customHeight="1">
      <c r="B151" s="71"/>
      <c r="C151" s="100" t="s">
        <v>178</v>
      </c>
      <c r="D151" s="100" t="s">
        <v>87</v>
      </c>
      <c r="E151" s="101" t="s">
        <v>179</v>
      </c>
      <c r="F151" s="148" t="s">
        <v>180</v>
      </c>
      <c r="G151" s="148"/>
      <c r="H151" s="148"/>
      <c r="I151" s="148"/>
      <c r="J151" s="102" t="s">
        <v>88</v>
      </c>
      <c r="K151" s="103">
        <v>121.24</v>
      </c>
      <c r="L151" s="149">
        <v>0</v>
      </c>
      <c r="M151" s="149"/>
      <c r="N151" s="150">
        <f t="shared" si="15"/>
        <v>0</v>
      </c>
      <c r="O151" s="150"/>
      <c r="P151" s="150"/>
      <c r="Q151" s="150"/>
      <c r="R151" s="74"/>
      <c r="T151" s="105" t="s">
        <v>1</v>
      </c>
      <c r="U151" s="27" t="s">
        <v>23</v>
      </c>
      <c r="V151" s="23"/>
      <c r="W151" s="106">
        <f t="shared" si="16"/>
        <v>0</v>
      </c>
      <c r="X151" s="106">
        <v>0</v>
      </c>
      <c r="Y151" s="106">
        <f t="shared" si="17"/>
        <v>0</v>
      </c>
      <c r="Z151" s="106">
        <v>5.8999999999999997E-2</v>
      </c>
      <c r="AA151" s="107">
        <f t="shared" si="18"/>
        <v>7.1531599999999997</v>
      </c>
      <c r="AR151" s="10" t="s">
        <v>89</v>
      </c>
      <c r="AT151" s="10" t="s">
        <v>87</v>
      </c>
      <c r="AU151" s="10" t="s">
        <v>40</v>
      </c>
      <c r="AY151" s="10" t="s">
        <v>86</v>
      </c>
      <c r="BE151" s="54">
        <f t="shared" si="19"/>
        <v>0</v>
      </c>
      <c r="BF151" s="54">
        <f t="shared" si="20"/>
        <v>0</v>
      </c>
      <c r="BG151" s="54">
        <f t="shared" si="21"/>
        <v>0</v>
      </c>
      <c r="BH151" s="54">
        <f t="shared" si="22"/>
        <v>0</v>
      </c>
      <c r="BI151" s="54">
        <f t="shared" si="23"/>
        <v>0</v>
      </c>
      <c r="BJ151" s="10" t="s">
        <v>40</v>
      </c>
      <c r="BK151" s="108">
        <f t="shared" si="24"/>
        <v>0</v>
      </c>
      <c r="BL151" s="10" t="s">
        <v>89</v>
      </c>
      <c r="BM151" s="10" t="s">
        <v>181</v>
      </c>
    </row>
    <row r="152" spans="2:65" s="1" customFormat="1" ht="44.25" customHeight="1">
      <c r="B152" s="71"/>
      <c r="C152" s="100" t="s">
        <v>182</v>
      </c>
      <c r="D152" s="100" t="s">
        <v>87</v>
      </c>
      <c r="E152" s="101" t="s">
        <v>183</v>
      </c>
      <c r="F152" s="148" t="s">
        <v>184</v>
      </c>
      <c r="G152" s="148"/>
      <c r="H152" s="148"/>
      <c r="I152" s="148"/>
      <c r="J152" s="102" t="s">
        <v>88</v>
      </c>
      <c r="K152" s="103">
        <v>7.3</v>
      </c>
      <c r="L152" s="149">
        <v>0</v>
      </c>
      <c r="M152" s="149"/>
      <c r="N152" s="150">
        <f t="shared" si="15"/>
        <v>0</v>
      </c>
      <c r="O152" s="150"/>
      <c r="P152" s="150"/>
      <c r="Q152" s="150"/>
      <c r="R152" s="74"/>
      <c r="T152" s="105" t="s">
        <v>1</v>
      </c>
      <c r="U152" s="27" t="s">
        <v>23</v>
      </c>
      <c r="V152" s="23"/>
      <c r="W152" s="106">
        <f t="shared" si="16"/>
        <v>0</v>
      </c>
      <c r="X152" s="106">
        <v>0</v>
      </c>
      <c r="Y152" s="106">
        <f t="shared" si="17"/>
        <v>0</v>
      </c>
      <c r="Z152" s="106">
        <v>1.4E-2</v>
      </c>
      <c r="AA152" s="107">
        <f t="shared" si="18"/>
        <v>0.1022</v>
      </c>
      <c r="AR152" s="10" t="s">
        <v>89</v>
      </c>
      <c r="AT152" s="10" t="s">
        <v>87</v>
      </c>
      <c r="AU152" s="10" t="s">
        <v>40</v>
      </c>
      <c r="AY152" s="10" t="s">
        <v>86</v>
      </c>
      <c r="BE152" s="54">
        <f t="shared" si="19"/>
        <v>0</v>
      </c>
      <c r="BF152" s="54">
        <f t="shared" si="20"/>
        <v>0</v>
      </c>
      <c r="BG152" s="54">
        <f t="shared" si="21"/>
        <v>0</v>
      </c>
      <c r="BH152" s="54">
        <f t="shared" si="22"/>
        <v>0</v>
      </c>
      <c r="BI152" s="54">
        <f t="shared" si="23"/>
        <v>0</v>
      </c>
      <c r="BJ152" s="10" t="s">
        <v>40</v>
      </c>
      <c r="BK152" s="108">
        <f t="shared" si="24"/>
        <v>0</v>
      </c>
      <c r="BL152" s="10" t="s">
        <v>89</v>
      </c>
      <c r="BM152" s="10" t="s">
        <v>185</v>
      </c>
    </row>
    <row r="153" spans="2:65" s="1" customFormat="1" ht="31.5" customHeight="1">
      <c r="B153" s="71"/>
      <c r="C153" s="100" t="s">
        <v>186</v>
      </c>
      <c r="D153" s="100" t="s">
        <v>87</v>
      </c>
      <c r="E153" s="101" t="s">
        <v>187</v>
      </c>
      <c r="F153" s="148" t="s">
        <v>188</v>
      </c>
      <c r="G153" s="148"/>
      <c r="H153" s="148"/>
      <c r="I153" s="148"/>
      <c r="J153" s="102" t="s">
        <v>98</v>
      </c>
      <c r="K153" s="103">
        <v>9.48</v>
      </c>
      <c r="L153" s="149">
        <v>0</v>
      </c>
      <c r="M153" s="149"/>
      <c r="N153" s="150">
        <f t="shared" si="15"/>
        <v>0</v>
      </c>
      <c r="O153" s="150"/>
      <c r="P153" s="150"/>
      <c r="Q153" s="150"/>
      <c r="R153" s="74"/>
      <c r="T153" s="105" t="s">
        <v>1</v>
      </c>
      <c r="U153" s="27" t="s">
        <v>23</v>
      </c>
      <c r="V153" s="23"/>
      <c r="W153" s="106">
        <f t="shared" si="16"/>
        <v>0</v>
      </c>
      <c r="X153" s="106">
        <v>0</v>
      </c>
      <c r="Y153" s="106">
        <f t="shared" si="17"/>
        <v>0</v>
      </c>
      <c r="Z153" s="106">
        <v>0</v>
      </c>
      <c r="AA153" s="107">
        <f t="shared" si="18"/>
        <v>0</v>
      </c>
      <c r="AR153" s="10" t="s">
        <v>89</v>
      </c>
      <c r="AT153" s="10" t="s">
        <v>87</v>
      </c>
      <c r="AU153" s="10" t="s">
        <v>40</v>
      </c>
      <c r="AY153" s="10" t="s">
        <v>86</v>
      </c>
      <c r="BE153" s="54">
        <f t="shared" si="19"/>
        <v>0</v>
      </c>
      <c r="BF153" s="54">
        <f t="shared" si="20"/>
        <v>0</v>
      </c>
      <c r="BG153" s="54">
        <f t="shared" si="21"/>
        <v>0</v>
      </c>
      <c r="BH153" s="54">
        <f t="shared" si="22"/>
        <v>0</v>
      </c>
      <c r="BI153" s="54">
        <f t="shared" si="23"/>
        <v>0</v>
      </c>
      <c r="BJ153" s="10" t="s">
        <v>40</v>
      </c>
      <c r="BK153" s="108">
        <f t="shared" si="24"/>
        <v>0</v>
      </c>
      <c r="BL153" s="10" t="s">
        <v>89</v>
      </c>
      <c r="BM153" s="10" t="s">
        <v>189</v>
      </c>
    </row>
    <row r="154" spans="2:65" s="1" customFormat="1" ht="31.5" customHeight="1">
      <c r="B154" s="71"/>
      <c r="C154" s="100" t="s">
        <v>190</v>
      </c>
      <c r="D154" s="100" t="s">
        <v>87</v>
      </c>
      <c r="E154" s="101" t="s">
        <v>191</v>
      </c>
      <c r="F154" s="148" t="s">
        <v>192</v>
      </c>
      <c r="G154" s="148"/>
      <c r="H154" s="148"/>
      <c r="I154" s="148"/>
      <c r="J154" s="102" t="s">
        <v>98</v>
      </c>
      <c r="K154" s="103">
        <v>189.6</v>
      </c>
      <c r="L154" s="149">
        <v>0</v>
      </c>
      <c r="M154" s="149"/>
      <c r="N154" s="150">
        <f t="shared" si="15"/>
        <v>0</v>
      </c>
      <c r="O154" s="150"/>
      <c r="P154" s="150"/>
      <c r="Q154" s="150"/>
      <c r="R154" s="74"/>
      <c r="T154" s="105" t="s">
        <v>1</v>
      </c>
      <c r="U154" s="27" t="s">
        <v>23</v>
      </c>
      <c r="V154" s="23"/>
      <c r="W154" s="106">
        <f t="shared" si="16"/>
        <v>0</v>
      </c>
      <c r="X154" s="106">
        <v>0</v>
      </c>
      <c r="Y154" s="106">
        <f t="shared" si="17"/>
        <v>0</v>
      </c>
      <c r="Z154" s="106">
        <v>0</v>
      </c>
      <c r="AA154" s="107">
        <f t="shared" si="18"/>
        <v>0</v>
      </c>
      <c r="AR154" s="10" t="s">
        <v>89</v>
      </c>
      <c r="AT154" s="10" t="s">
        <v>87</v>
      </c>
      <c r="AU154" s="10" t="s">
        <v>40</v>
      </c>
      <c r="AY154" s="10" t="s">
        <v>86</v>
      </c>
      <c r="BE154" s="54">
        <f t="shared" si="19"/>
        <v>0</v>
      </c>
      <c r="BF154" s="54">
        <f t="shared" si="20"/>
        <v>0</v>
      </c>
      <c r="BG154" s="54">
        <f t="shared" si="21"/>
        <v>0</v>
      </c>
      <c r="BH154" s="54">
        <f t="shared" si="22"/>
        <v>0</v>
      </c>
      <c r="BI154" s="54">
        <f t="shared" si="23"/>
        <v>0</v>
      </c>
      <c r="BJ154" s="10" t="s">
        <v>40</v>
      </c>
      <c r="BK154" s="108">
        <f t="shared" si="24"/>
        <v>0</v>
      </c>
      <c r="BL154" s="10" t="s">
        <v>89</v>
      </c>
      <c r="BM154" s="10" t="s">
        <v>193</v>
      </c>
    </row>
    <row r="155" spans="2:65" s="1" customFormat="1" ht="31.5" customHeight="1">
      <c r="B155" s="71"/>
      <c r="C155" s="100" t="s">
        <v>194</v>
      </c>
      <c r="D155" s="100" t="s">
        <v>87</v>
      </c>
      <c r="E155" s="101" t="s">
        <v>195</v>
      </c>
      <c r="F155" s="148" t="s">
        <v>196</v>
      </c>
      <c r="G155" s="148"/>
      <c r="H155" s="148"/>
      <c r="I155" s="148"/>
      <c r="J155" s="102" t="s">
        <v>98</v>
      </c>
      <c r="K155" s="103">
        <v>9.48</v>
      </c>
      <c r="L155" s="149">
        <v>0</v>
      </c>
      <c r="M155" s="149"/>
      <c r="N155" s="150">
        <f t="shared" si="15"/>
        <v>0</v>
      </c>
      <c r="O155" s="150"/>
      <c r="P155" s="150"/>
      <c r="Q155" s="150"/>
      <c r="R155" s="74"/>
      <c r="T155" s="105" t="s">
        <v>1</v>
      </c>
      <c r="U155" s="27" t="s">
        <v>23</v>
      </c>
      <c r="V155" s="23"/>
      <c r="W155" s="106">
        <f t="shared" si="16"/>
        <v>0</v>
      </c>
      <c r="X155" s="106">
        <v>0</v>
      </c>
      <c r="Y155" s="106">
        <f t="shared" si="17"/>
        <v>0</v>
      </c>
      <c r="Z155" s="106">
        <v>0</v>
      </c>
      <c r="AA155" s="107">
        <f t="shared" si="18"/>
        <v>0</v>
      </c>
      <c r="AR155" s="10" t="s">
        <v>89</v>
      </c>
      <c r="AT155" s="10" t="s">
        <v>87</v>
      </c>
      <c r="AU155" s="10" t="s">
        <v>40</v>
      </c>
      <c r="AY155" s="10" t="s">
        <v>86</v>
      </c>
      <c r="BE155" s="54">
        <f t="shared" si="19"/>
        <v>0</v>
      </c>
      <c r="BF155" s="54">
        <f t="shared" si="20"/>
        <v>0</v>
      </c>
      <c r="BG155" s="54">
        <f t="shared" si="21"/>
        <v>0</v>
      </c>
      <c r="BH155" s="54">
        <f t="shared" si="22"/>
        <v>0</v>
      </c>
      <c r="BI155" s="54">
        <f t="shared" si="23"/>
        <v>0</v>
      </c>
      <c r="BJ155" s="10" t="s">
        <v>40</v>
      </c>
      <c r="BK155" s="108">
        <f t="shared" si="24"/>
        <v>0</v>
      </c>
      <c r="BL155" s="10" t="s">
        <v>89</v>
      </c>
      <c r="BM155" s="10" t="s">
        <v>197</v>
      </c>
    </row>
    <row r="156" spans="2:65" s="1" customFormat="1" ht="31.5" customHeight="1">
      <c r="B156" s="71"/>
      <c r="C156" s="100" t="s">
        <v>198</v>
      </c>
      <c r="D156" s="100" t="s">
        <v>87</v>
      </c>
      <c r="E156" s="101" t="s">
        <v>199</v>
      </c>
      <c r="F156" s="148" t="s">
        <v>200</v>
      </c>
      <c r="G156" s="148"/>
      <c r="H156" s="148"/>
      <c r="I156" s="148"/>
      <c r="J156" s="102" t="s">
        <v>98</v>
      </c>
      <c r="K156" s="103">
        <v>9.48</v>
      </c>
      <c r="L156" s="149">
        <v>0</v>
      </c>
      <c r="M156" s="149"/>
      <c r="N156" s="150">
        <f t="shared" si="15"/>
        <v>0</v>
      </c>
      <c r="O156" s="150"/>
      <c r="P156" s="150"/>
      <c r="Q156" s="150"/>
      <c r="R156" s="74"/>
      <c r="T156" s="105" t="s">
        <v>1</v>
      </c>
      <c r="U156" s="27" t="s">
        <v>23</v>
      </c>
      <c r="V156" s="23"/>
      <c r="W156" s="106">
        <f t="shared" si="16"/>
        <v>0</v>
      </c>
      <c r="X156" s="106">
        <v>0</v>
      </c>
      <c r="Y156" s="106">
        <f t="shared" si="17"/>
        <v>0</v>
      </c>
      <c r="Z156" s="106">
        <v>0</v>
      </c>
      <c r="AA156" s="107">
        <f t="shared" si="18"/>
        <v>0</v>
      </c>
      <c r="AR156" s="10" t="s">
        <v>89</v>
      </c>
      <c r="AT156" s="10" t="s">
        <v>87</v>
      </c>
      <c r="AU156" s="10" t="s">
        <v>40</v>
      </c>
      <c r="AY156" s="10" t="s">
        <v>86</v>
      </c>
      <c r="BE156" s="54">
        <f t="shared" si="19"/>
        <v>0</v>
      </c>
      <c r="BF156" s="54">
        <f t="shared" si="20"/>
        <v>0</v>
      </c>
      <c r="BG156" s="54">
        <f t="shared" si="21"/>
        <v>0</v>
      </c>
      <c r="BH156" s="54">
        <f t="shared" si="22"/>
        <v>0</v>
      </c>
      <c r="BI156" s="54">
        <f t="shared" si="23"/>
        <v>0</v>
      </c>
      <c r="BJ156" s="10" t="s">
        <v>40</v>
      </c>
      <c r="BK156" s="108">
        <f t="shared" si="24"/>
        <v>0</v>
      </c>
      <c r="BL156" s="10" t="s">
        <v>89</v>
      </c>
      <c r="BM156" s="10" t="s">
        <v>201</v>
      </c>
    </row>
    <row r="157" spans="2:65" s="5" customFormat="1" ht="29.85" customHeight="1">
      <c r="B157" s="89"/>
      <c r="C157" s="90"/>
      <c r="D157" s="99" t="s">
        <v>60</v>
      </c>
      <c r="E157" s="99"/>
      <c r="F157" s="99"/>
      <c r="G157" s="99"/>
      <c r="H157" s="99"/>
      <c r="I157" s="99"/>
      <c r="J157" s="99"/>
      <c r="K157" s="99"/>
      <c r="L157" s="99"/>
      <c r="M157" s="99"/>
      <c r="N157" s="151">
        <f>BK157</f>
        <v>0</v>
      </c>
      <c r="O157" s="152"/>
      <c r="P157" s="152"/>
      <c r="Q157" s="152"/>
      <c r="R157" s="92"/>
      <c r="T157" s="93"/>
      <c r="U157" s="90"/>
      <c r="V157" s="90"/>
      <c r="W157" s="94">
        <f>W158</f>
        <v>0</v>
      </c>
      <c r="X157" s="90"/>
      <c r="Y157" s="94">
        <f>Y158</f>
        <v>0</v>
      </c>
      <c r="Z157" s="90"/>
      <c r="AA157" s="95">
        <f>AA158</f>
        <v>0</v>
      </c>
      <c r="AR157" s="96" t="s">
        <v>39</v>
      </c>
      <c r="AT157" s="97" t="s">
        <v>37</v>
      </c>
      <c r="AU157" s="97" t="s">
        <v>39</v>
      </c>
      <c r="AY157" s="96" t="s">
        <v>86</v>
      </c>
      <c r="BK157" s="98">
        <f>BK158</f>
        <v>0</v>
      </c>
    </row>
    <row r="158" spans="2:65" s="1" customFormat="1" ht="31.5" customHeight="1">
      <c r="B158" s="71"/>
      <c r="C158" s="100" t="s">
        <v>202</v>
      </c>
      <c r="D158" s="100" t="s">
        <v>87</v>
      </c>
      <c r="E158" s="101" t="s">
        <v>96</v>
      </c>
      <c r="F158" s="148" t="s">
        <v>97</v>
      </c>
      <c r="G158" s="148"/>
      <c r="H158" s="148"/>
      <c r="I158" s="148"/>
      <c r="J158" s="102" t="s">
        <v>98</v>
      </c>
      <c r="K158" s="103">
        <v>20.908000000000001</v>
      </c>
      <c r="L158" s="149">
        <v>0</v>
      </c>
      <c r="M158" s="149"/>
      <c r="N158" s="150">
        <f>ROUND(L158*K158,3)</f>
        <v>0</v>
      </c>
      <c r="O158" s="150"/>
      <c r="P158" s="150"/>
      <c r="Q158" s="150"/>
      <c r="R158" s="74"/>
      <c r="T158" s="105" t="s">
        <v>1</v>
      </c>
      <c r="U158" s="27" t="s">
        <v>23</v>
      </c>
      <c r="V158" s="23"/>
      <c r="W158" s="106">
        <f>V158*K158</f>
        <v>0</v>
      </c>
      <c r="X158" s="106">
        <v>0</v>
      </c>
      <c r="Y158" s="106">
        <f>X158*K158</f>
        <v>0</v>
      </c>
      <c r="Z158" s="106">
        <v>0</v>
      </c>
      <c r="AA158" s="107">
        <f>Z158*K158</f>
        <v>0</v>
      </c>
      <c r="AR158" s="10" t="s">
        <v>89</v>
      </c>
      <c r="AT158" s="10" t="s">
        <v>87</v>
      </c>
      <c r="AU158" s="10" t="s">
        <v>40</v>
      </c>
      <c r="AY158" s="10" t="s">
        <v>86</v>
      </c>
      <c r="BE158" s="54">
        <f>IF(U158="základná",N158,0)</f>
        <v>0</v>
      </c>
      <c r="BF158" s="54">
        <f>IF(U158="znížená",N158,0)</f>
        <v>0</v>
      </c>
      <c r="BG158" s="54">
        <f>IF(U158="zákl. prenesená",N158,0)</f>
        <v>0</v>
      </c>
      <c r="BH158" s="54">
        <f>IF(U158="zníž. prenesená",N158,0)</f>
        <v>0</v>
      </c>
      <c r="BI158" s="54">
        <f>IF(U158="nulová",N158,0)</f>
        <v>0</v>
      </c>
      <c r="BJ158" s="10" t="s">
        <v>40</v>
      </c>
      <c r="BK158" s="108">
        <f>ROUND(L158*K158,3)</f>
        <v>0</v>
      </c>
      <c r="BL158" s="10" t="s">
        <v>89</v>
      </c>
      <c r="BM158" s="10" t="s">
        <v>203</v>
      </c>
    </row>
    <row r="159" spans="2:65" s="5" customFormat="1" ht="37.35" customHeight="1">
      <c r="B159" s="89"/>
      <c r="C159" s="90"/>
      <c r="D159" s="91" t="s">
        <v>61</v>
      </c>
      <c r="E159" s="91"/>
      <c r="F159" s="91"/>
      <c r="G159" s="91"/>
      <c r="H159" s="91"/>
      <c r="I159" s="91"/>
      <c r="J159" s="91"/>
      <c r="K159" s="91"/>
      <c r="L159" s="91"/>
      <c r="M159" s="91"/>
      <c r="N159" s="165">
        <f>BK159</f>
        <v>0</v>
      </c>
      <c r="O159" s="166"/>
      <c r="P159" s="166"/>
      <c r="Q159" s="166"/>
      <c r="R159" s="92"/>
      <c r="T159" s="93"/>
      <c r="U159" s="90"/>
      <c r="V159" s="90"/>
      <c r="W159" s="94">
        <f>W160+W164+W170+W177+W182</f>
        <v>0</v>
      </c>
      <c r="X159" s="90"/>
      <c r="Y159" s="94">
        <f>Y160+Y164+Y170+Y177+Y182</f>
        <v>0.16465104799999999</v>
      </c>
      <c r="Z159" s="90"/>
      <c r="AA159" s="95">
        <f>AA160+AA164+AA170+AA177+AA182</f>
        <v>2.4407999999999999E-2</v>
      </c>
      <c r="AR159" s="96" t="s">
        <v>40</v>
      </c>
      <c r="AT159" s="97" t="s">
        <v>37</v>
      </c>
      <c r="AU159" s="97" t="s">
        <v>38</v>
      </c>
      <c r="AY159" s="96" t="s">
        <v>86</v>
      </c>
      <c r="BK159" s="98">
        <f>BK160+BK164+BK170+BK177+BK182</f>
        <v>0</v>
      </c>
    </row>
    <row r="160" spans="2:65" s="5" customFormat="1" ht="19.899999999999999" customHeight="1">
      <c r="B160" s="89"/>
      <c r="C160" s="90"/>
      <c r="D160" s="99" t="s">
        <v>110</v>
      </c>
      <c r="E160" s="99"/>
      <c r="F160" s="99"/>
      <c r="G160" s="99"/>
      <c r="H160" s="99"/>
      <c r="I160" s="99"/>
      <c r="J160" s="99"/>
      <c r="K160" s="99"/>
      <c r="L160" s="99"/>
      <c r="M160" s="99"/>
      <c r="N160" s="156">
        <f>BK160</f>
        <v>0</v>
      </c>
      <c r="O160" s="157"/>
      <c r="P160" s="157"/>
      <c r="Q160" s="157"/>
      <c r="R160" s="92"/>
      <c r="T160" s="93"/>
      <c r="U160" s="90"/>
      <c r="V160" s="90"/>
      <c r="W160" s="94">
        <f>SUM(W161:W163)</f>
        <v>0</v>
      </c>
      <c r="X160" s="90"/>
      <c r="Y160" s="94">
        <f>SUM(Y161:Y163)</f>
        <v>2.2988000000000001E-2</v>
      </c>
      <c r="Z160" s="90"/>
      <c r="AA160" s="95">
        <f>SUM(AA161:AA163)</f>
        <v>0</v>
      </c>
      <c r="AR160" s="96" t="s">
        <v>40</v>
      </c>
      <c r="AT160" s="97" t="s">
        <v>37</v>
      </c>
      <c r="AU160" s="97" t="s">
        <v>39</v>
      </c>
      <c r="AY160" s="96" t="s">
        <v>86</v>
      </c>
      <c r="BK160" s="98">
        <f>SUM(BK161:BK163)</f>
        <v>0</v>
      </c>
    </row>
    <row r="161" spans="2:65" s="1" customFormat="1" ht="31.5" customHeight="1">
      <c r="B161" s="71"/>
      <c r="C161" s="100" t="s">
        <v>204</v>
      </c>
      <c r="D161" s="100" t="s">
        <v>87</v>
      </c>
      <c r="E161" s="101" t="s">
        <v>205</v>
      </c>
      <c r="F161" s="158" t="s">
        <v>291</v>
      </c>
      <c r="G161" s="148"/>
      <c r="H161" s="148"/>
      <c r="I161" s="148"/>
      <c r="J161" s="102" t="s">
        <v>88</v>
      </c>
      <c r="K161" s="103">
        <v>4.3680000000000003</v>
      </c>
      <c r="L161" s="149">
        <v>0</v>
      </c>
      <c r="M161" s="149"/>
      <c r="N161" s="150">
        <f>ROUND(L161*K161,3)</f>
        <v>0</v>
      </c>
      <c r="O161" s="150"/>
      <c r="P161" s="150"/>
      <c r="Q161" s="150"/>
      <c r="R161" s="74"/>
      <c r="T161" s="105" t="s">
        <v>1</v>
      </c>
      <c r="U161" s="27" t="s">
        <v>23</v>
      </c>
      <c r="V161" s="23"/>
      <c r="W161" s="106">
        <f>V161*K161</f>
        <v>0</v>
      </c>
      <c r="X161" s="106">
        <v>3.5000000000000001E-3</v>
      </c>
      <c r="Y161" s="106">
        <f>X161*K161</f>
        <v>1.5288000000000001E-2</v>
      </c>
      <c r="Z161" s="106">
        <v>0</v>
      </c>
      <c r="AA161" s="107">
        <f>Z161*K161</f>
        <v>0</v>
      </c>
      <c r="AR161" s="10" t="s">
        <v>93</v>
      </c>
      <c r="AT161" s="10" t="s">
        <v>87</v>
      </c>
      <c r="AU161" s="10" t="s">
        <v>40</v>
      </c>
      <c r="AY161" s="10" t="s">
        <v>86</v>
      </c>
      <c r="BE161" s="54">
        <f>IF(U161="základná",N161,0)</f>
        <v>0</v>
      </c>
      <c r="BF161" s="54">
        <f>IF(U161="znížená",N161,0)</f>
        <v>0</v>
      </c>
      <c r="BG161" s="54">
        <f>IF(U161="zákl. prenesená",N161,0)</f>
        <v>0</v>
      </c>
      <c r="BH161" s="54">
        <f>IF(U161="zníž. prenesená",N161,0)</f>
        <v>0</v>
      </c>
      <c r="BI161" s="54">
        <f>IF(U161="nulová",N161,0)</f>
        <v>0</v>
      </c>
      <c r="BJ161" s="10" t="s">
        <v>40</v>
      </c>
      <c r="BK161" s="108">
        <f>ROUND(L161*K161,3)</f>
        <v>0</v>
      </c>
      <c r="BL161" s="10" t="s">
        <v>93</v>
      </c>
      <c r="BM161" s="10" t="s">
        <v>206</v>
      </c>
    </row>
    <row r="162" spans="2:65" s="1" customFormat="1" ht="31.5" customHeight="1">
      <c r="B162" s="71"/>
      <c r="C162" s="100" t="s">
        <v>207</v>
      </c>
      <c r="D162" s="100" t="s">
        <v>87</v>
      </c>
      <c r="E162" s="101" t="s">
        <v>208</v>
      </c>
      <c r="F162" s="158" t="s">
        <v>296</v>
      </c>
      <c r="G162" s="148"/>
      <c r="H162" s="148"/>
      <c r="I162" s="148"/>
      <c r="J162" s="102" t="s">
        <v>88</v>
      </c>
      <c r="K162" s="103">
        <v>2.2000000000000002</v>
      </c>
      <c r="L162" s="149">
        <v>0</v>
      </c>
      <c r="M162" s="149"/>
      <c r="N162" s="150">
        <f>ROUND(L162*K162,3)</f>
        <v>0</v>
      </c>
      <c r="O162" s="150"/>
      <c r="P162" s="150"/>
      <c r="Q162" s="150"/>
      <c r="R162" s="74"/>
      <c r="T162" s="105" t="s">
        <v>1</v>
      </c>
      <c r="U162" s="27" t="s">
        <v>23</v>
      </c>
      <c r="V162" s="23"/>
      <c r="W162" s="106">
        <f>V162*K162</f>
        <v>0</v>
      </c>
      <c r="X162" s="106">
        <v>3.5000000000000001E-3</v>
      </c>
      <c r="Y162" s="106">
        <f>X162*K162</f>
        <v>7.7000000000000011E-3</v>
      </c>
      <c r="Z162" s="106">
        <v>0</v>
      </c>
      <c r="AA162" s="107">
        <f>Z162*K162</f>
        <v>0</v>
      </c>
      <c r="AR162" s="10" t="s">
        <v>93</v>
      </c>
      <c r="AT162" s="10" t="s">
        <v>87</v>
      </c>
      <c r="AU162" s="10" t="s">
        <v>40</v>
      </c>
      <c r="AY162" s="10" t="s">
        <v>86</v>
      </c>
      <c r="BE162" s="54">
        <f>IF(U162="základná",N162,0)</f>
        <v>0</v>
      </c>
      <c r="BF162" s="54">
        <f>IF(U162="znížená",N162,0)</f>
        <v>0</v>
      </c>
      <c r="BG162" s="54">
        <f>IF(U162="zákl. prenesená",N162,0)</f>
        <v>0</v>
      </c>
      <c r="BH162" s="54">
        <f>IF(U162="zníž. prenesená",N162,0)</f>
        <v>0</v>
      </c>
      <c r="BI162" s="54">
        <f>IF(U162="nulová",N162,0)</f>
        <v>0</v>
      </c>
      <c r="BJ162" s="10" t="s">
        <v>40</v>
      </c>
      <c r="BK162" s="108">
        <f>ROUND(L162*K162,3)</f>
        <v>0</v>
      </c>
      <c r="BL162" s="10" t="s">
        <v>93</v>
      </c>
      <c r="BM162" s="10" t="s">
        <v>209</v>
      </c>
    </row>
    <row r="163" spans="2:65" s="1" customFormat="1" ht="31.5" customHeight="1">
      <c r="B163" s="71"/>
      <c r="C163" s="100" t="s">
        <v>210</v>
      </c>
      <c r="D163" s="100" t="s">
        <v>87</v>
      </c>
      <c r="E163" s="101" t="s">
        <v>211</v>
      </c>
      <c r="F163" s="148" t="s">
        <v>212</v>
      </c>
      <c r="G163" s="148"/>
      <c r="H163" s="148"/>
      <c r="I163" s="148"/>
      <c r="J163" s="102" t="s">
        <v>213</v>
      </c>
      <c r="K163" s="104">
        <v>0</v>
      </c>
      <c r="L163" s="149">
        <v>0</v>
      </c>
      <c r="M163" s="149"/>
      <c r="N163" s="150">
        <f>ROUND(L163*K163,3)</f>
        <v>0</v>
      </c>
      <c r="O163" s="150"/>
      <c r="P163" s="150"/>
      <c r="Q163" s="150"/>
      <c r="R163" s="74"/>
      <c r="T163" s="105" t="s">
        <v>1</v>
      </c>
      <c r="U163" s="27" t="s">
        <v>23</v>
      </c>
      <c r="V163" s="23"/>
      <c r="W163" s="106">
        <f>V163*K163</f>
        <v>0</v>
      </c>
      <c r="X163" s="106">
        <v>0</v>
      </c>
      <c r="Y163" s="106">
        <f>X163*K163</f>
        <v>0</v>
      </c>
      <c r="Z163" s="106">
        <v>0</v>
      </c>
      <c r="AA163" s="107">
        <f>Z163*K163</f>
        <v>0</v>
      </c>
      <c r="AR163" s="10" t="s">
        <v>93</v>
      </c>
      <c r="AT163" s="10" t="s">
        <v>87</v>
      </c>
      <c r="AU163" s="10" t="s">
        <v>40</v>
      </c>
      <c r="AY163" s="10" t="s">
        <v>86</v>
      </c>
      <c r="BE163" s="54">
        <f>IF(U163="základná",N163,0)</f>
        <v>0</v>
      </c>
      <c r="BF163" s="54">
        <f>IF(U163="znížená",N163,0)</f>
        <v>0</v>
      </c>
      <c r="BG163" s="54">
        <f>IF(U163="zákl. prenesená",N163,0)</f>
        <v>0</v>
      </c>
      <c r="BH163" s="54">
        <f>IF(U163="zníž. prenesená",N163,0)</f>
        <v>0</v>
      </c>
      <c r="BI163" s="54">
        <f>IF(U163="nulová",N163,0)</f>
        <v>0</v>
      </c>
      <c r="BJ163" s="10" t="s">
        <v>40</v>
      </c>
      <c r="BK163" s="108">
        <f>ROUND(L163*K163,3)</f>
        <v>0</v>
      </c>
      <c r="BL163" s="10" t="s">
        <v>93</v>
      </c>
      <c r="BM163" s="10" t="s">
        <v>214</v>
      </c>
    </row>
    <row r="164" spans="2:65" s="5" customFormat="1" ht="29.85" customHeight="1">
      <c r="B164" s="89"/>
      <c r="C164" s="90"/>
      <c r="D164" s="99" t="s">
        <v>111</v>
      </c>
      <c r="E164" s="99"/>
      <c r="F164" s="99"/>
      <c r="G164" s="99"/>
      <c r="H164" s="99"/>
      <c r="I164" s="99"/>
      <c r="J164" s="99"/>
      <c r="K164" s="99"/>
      <c r="L164" s="99"/>
      <c r="M164" s="99"/>
      <c r="N164" s="151">
        <f>BK164</f>
        <v>0</v>
      </c>
      <c r="O164" s="152"/>
      <c r="P164" s="152"/>
      <c r="Q164" s="152"/>
      <c r="R164" s="92"/>
      <c r="T164" s="93"/>
      <c r="U164" s="90"/>
      <c r="V164" s="90"/>
      <c r="W164" s="94">
        <f>SUM(W165:W169)</f>
        <v>0</v>
      </c>
      <c r="X164" s="90"/>
      <c r="Y164" s="94">
        <f>SUM(Y165:Y169)</f>
        <v>2.2800000000000003E-3</v>
      </c>
      <c r="Z164" s="90"/>
      <c r="AA164" s="95">
        <f>SUM(AA165:AA169)</f>
        <v>2.4407999999999999E-2</v>
      </c>
      <c r="AR164" s="96" t="s">
        <v>40</v>
      </c>
      <c r="AT164" s="97" t="s">
        <v>37</v>
      </c>
      <c r="AU164" s="97" t="s">
        <v>39</v>
      </c>
      <c r="AY164" s="96" t="s">
        <v>86</v>
      </c>
      <c r="BK164" s="98">
        <f>SUM(BK165:BK169)</f>
        <v>0</v>
      </c>
    </row>
    <row r="165" spans="2:65" s="1" customFormat="1" ht="31.5" customHeight="1">
      <c r="B165" s="71"/>
      <c r="C165" s="100" t="s">
        <v>215</v>
      </c>
      <c r="D165" s="100" t="s">
        <v>87</v>
      </c>
      <c r="E165" s="101" t="s">
        <v>216</v>
      </c>
      <c r="F165" s="148" t="s">
        <v>217</v>
      </c>
      <c r="G165" s="148"/>
      <c r="H165" s="148"/>
      <c r="I165" s="148"/>
      <c r="J165" s="102" t="s">
        <v>90</v>
      </c>
      <c r="K165" s="103">
        <v>10.8</v>
      </c>
      <c r="L165" s="149">
        <v>0</v>
      </c>
      <c r="M165" s="149"/>
      <c r="N165" s="150">
        <f>ROUND(L165*K165,3)</f>
        <v>0</v>
      </c>
      <c r="O165" s="150"/>
      <c r="P165" s="150"/>
      <c r="Q165" s="150"/>
      <c r="R165" s="74"/>
      <c r="T165" s="105" t="s">
        <v>1</v>
      </c>
      <c r="U165" s="27" t="s">
        <v>23</v>
      </c>
      <c r="V165" s="23"/>
      <c r="W165" s="106">
        <f>V165*K165</f>
        <v>0</v>
      </c>
      <c r="X165" s="106">
        <v>1E-4</v>
      </c>
      <c r="Y165" s="106">
        <f>X165*K165</f>
        <v>1.0800000000000002E-3</v>
      </c>
      <c r="Z165" s="106">
        <v>0</v>
      </c>
      <c r="AA165" s="107">
        <f>Z165*K165</f>
        <v>0</v>
      </c>
      <c r="AR165" s="10" t="s">
        <v>93</v>
      </c>
      <c r="AT165" s="10" t="s">
        <v>87</v>
      </c>
      <c r="AU165" s="10" t="s">
        <v>40</v>
      </c>
      <c r="AY165" s="10" t="s">
        <v>86</v>
      </c>
      <c r="BE165" s="54">
        <f>IF(U165="základná",N165,0)</f>
        <v>0</v>
      </c>
      <c r="BF165" s="54">
        <f>IF(U165="znížená",N165,0)</f>
        <v>0</v>
      </c>
      <c r="BG165" s="54">
        <f>IF(U165="zákl. prenesená",N165,0)</f>
        <v>0</v>
      </c>
      <c r="BH165" s="54">
        <f>IF(U165="zníž. prenesená",N165,0)</f>
        <v>0</v>
      </c>
      <c r="BI165" s="54">
        <f>IF(U165="nulová",N165,0)</f>
        <v>0</v>
      </c>
      <c r="BJ165" s="10" t="s">
        <v>40</v>
      </c>
      <c r="BK165" s="108">
        <f>ROUND(L165*K165,3)</f>
        <v>0</v>
      </c>
      <c r="BL165" s="10" t="s">
        <v>93</v>
      </c>
      <c r="BM165" s="10" t="s">
        <v>218</v>
      </c>
    </row>
    <row r="166" spans="2:65" s="1" customFormat="1" ht="44.25" customHeight="1">
      <c r="B166" s="71"/>
      <c r="C166" s="100" t="s">
        <v>92</v>
      </c>
      <c r="D166" s="100" t="s">
        <v>87</v>
      </c>
      <c r="E166" s="101" t="s">
        <v>219</v>
      </c>
      <c r="F166" s="148" t="s">
        <v>220</v>
      </c>
      <c r="G166" s="148"/>
      <c r="H166" s="148"/>
      <c r="I166" s="148"/>
      <c r="J166" s="102" t="s">
        <v>221</v>
      </c>
      <c r="K166" s="103">
        <v>5</v>
      </c>
      <c r="L166" s="149">
        <v>0</v>
      </c>
      <c r="M166" s="149"/>
      <c r="N166" s="150">
        <f>ROUND(L166*K166,3)</f>
        <v>0</v>
      </c>
      <c r="O166" s="150"/>
      <c r="P166" s="150"/>
      <c r="Q166" s="150"/>
      <c r="R166" s="74"/>
      <c r="T166" s="105" t="s">
        <v>1</v>
      </c>
      <c r="U166" s="27" t="s">
        <v>23</v>
      </c>
      <c r="V166" s="23"/>
      <c r="W166" s="106">
        <f>V166*K166</f>
        <v>0</v>
      </c>
      <c r="X166" s="106">
        <v>0</v>
      </c>
      <c r="Y166" s="106">
        <f>X166*K166</f>
        <v>0</v>
      </c>
      <c r="Z166" s="106">
        <v>0</v>
      </c>
      <c r="AA166" s="107">
        <f>Z166*K166</f>
        <v>0</v>
      </c>
      <c r="AR166" s="10" t="s">
        <v>93</v>
      </c>
      <c r="AT166" s="10" t="s">
        <v>87</v>
      </c>
      <c r="AU166" s="10" t="s">
        <v>40</v>
      </c>
      <c r="AY166" s="10" t="s">
        <v>86</v>
      </c>
      <c r="BE166" s="54">
        <f>IF(U166="základná",N166,0)</f>
        <v>0</v>
      </c>
      <c r="BF166" s="54">
        <f>IF(U166="znížená",N166,0)</f>
        <v>0</v>
      </c>
      <c r="BG166" s="54">
        <f>IF(U166="zákl. prenesená",N166,0)</f>
        <v>0</v>
      </c>
      <c r="BH166" s="54">
        <f>IF(U166="zníž. prenesená",N166,0)</f>
        <v>0</v>
      </c>
      <c r="BI166" s="54">
        <f>IF(U166="nulová",N166,0)</f>
        <v>0</v>
      </c>
      <c r="BJ166" s="10" t="s">
        <v>40</v>
      </c>
      <c r="BK166" s="108">
        <f>ROUND(L166*K166,3)</f>
        <v>0</v>
      </c>
      <c r="BL166" s="10" t="s">
        <v>93</v>
      </c>
      <c r="BM166" s="10" t="s">
        <v>222</v>
      </c>
    </row>
    <row r="167" spans="2:65" s="1" customFormat="1" ht="39.950000000000003" customHeight="1">
      <c r="B167" s="71"/>
      <c r="C167" s="109" t="s">
        <v>223</v>
      </c>
      <c r="D167" s="109" t="s">
        <v>91</v>
      </c>
      <c r="E167" s="110" t="s">
        <v>224</v>
      </c>
      <c r="F167" s="162" t="s">
        <v>225</v>
      </c>
      <c r="G167" s="162"/>
      <c r="H167" s="162"/>
      <c r="I167" s="162"/>
      <c r="J167" s="111" t="s">
        <v>221</v>
      </c>
      <c r="K167" s="112">
        <v>5</v>
      </c>
      <c r="L167" s="163">
        <v>0</v>
      </c>
      <c r="M167" s="163"/>
      <c r="N167" s="164">
        <f>ROUND(L167*K167,3)</f>
        <v>0</v>
      </c>
      <c r="O167" s="150"/>
      <c r="P167" s="150"/>
      <c r="Q167" s="150"/>
      <c r="R167" s="74"/>
      <c r="T167" s="105" t="s">
        <v>1</v>
      </c>
      <c r="U167" s="27" t="s">
        <v>23</v>
      </c>
      <c r="V167" s="23"/>
      <c r="W167" s="106">
        <f>V167*K167</f>
        <v>0</v>
      </c>
      <c r="X167" s="106">
        <v>2.4000000000000001E-4</v>
      </c>
      <c r="Y167" s="106">
        <f>X167*K167</f>
        <v>1.2000000000000001E-3</v>
      </c>
      <c r="Z167" s="106">
        <v>0</v>
      </c>
      <c r="AA167" s="107">
        <f>Z167*K167</f>
        <v>0</v>
      </c>
      <c r="AR167" s="10" t="s">
        <v>92</v>
      </c>
      <c r="AT167" s="10" t="s">
        <v>91</v>
      </c>
      <c r="AU167" s="10" t="s">
        <v>40</v>
      </c>
      <c r="AY167" s="10" t="s">
        <v>86</v>
      </c>
      <c r="BE167" s="54">
        <f>IF(U167="základná",N167,0)</f>
        <v>0</v>
      </c>
      <c r="BF167" s="54">
        <f>IF(U167="znížená",N167,0)</f>
        <v>0</v>
      </c>
      <c r="BG167" s="54">
        <f>IF(U167="zákl. prenesená",N167,0)</f>
        <v>0</v>
      </c>
      <c r="BH167" s="54">
        <f>IF(U167="zníž. prenesená",N167,0)</f>
        <v>0</v>
      </c>
      <c r="BI167" s="54">
        <f>IF(U167="nulová",N167,0)</f>
        <v>0</v>
      </c>
      <c r="BJ167" s="10" t="s">
        <v>40</v>
      </c>
      <c r="BK167" s="108">
        <f>ROUND(L167*K167,3)</f>
        <v>0</v>
      </c>
      <c r="BL167" s="10" t="s">
        <v>93</v>
      </c>
      <c r="BM167" s="10" t="s">
        <v>226</v>
      </c>
    </row>
    <row r="168" spans="2:65" s="1" customFormat="1" ht="31.5" customHeight="1">
      <c r="B168" s="71"/>
      <c r="C168" s="100" t="s">
        <v>227</v>
      </c>
      <c r="D168" s="100" t="s">
        <v>87</v>
      </c>
      <c r="E168" s="101" t="s">
        <v>228</v>
      </c>
      <c r="F168" s="148" t="s">
        <v>229</v>
      </c>
      <c r="G168" s="148"/>
      <c r="H168" s="148"/>
      <c r="I168" s="148"/>
      <c r="J168" s="102" t="s">
        <v>90</v>
      </c>
      <c r="K168" s="103">
        <v>10.8</v>
      </c>
      <c r="L168" s="149">
        <v>0</v>
      </c>
      <c r="M168" s="149"/>
      <c r="N168" s="150">
        <f>ROUND(L168*K168,3)</f>
        <v>0</v>
      </c>
      <c r="O168" s="150"/>
      <c r="P168" s="150"/>
      <c r="Q168" s="150"/>
      <c r="R168" s="74"/>
      <c r="T168" s="105" t="s">
        <v>1</v>
      </c>
      <c r="U168" s="27" t="s">
        <v>23</v>
      </c>
      <c r="V168" s="23"/>
      <c r="W168" s="106">
        <f>V168*K168</f>
        <v>0</v>
      </c>
      <c r="X168" s="106">
        <v>0</v>
      </c>
      <c r="Y168" s="106">
        <f>X168*K168</f>
        <v>0</v>
      </c>
      <c r="Z168" s="106">
        <v>2.2599999999999999E-3</v>
      </c>
      <c r="AA168" s="107">
        <f>Z168*K168</f>
        <v>2.4407999999999999E-2</v>
      </c>
      <c r="AR168" s="10" t="s">
        <v>93</v>
      </c>
      <c r="AT168" s="10" t="s">
        <v>87</v>
      </c>
      <c r="AU168" s="10" t="s">
        <v>40</v>
      </c>
      <c r="AY168" s="10" t="s">
        <v>86</v>
      </c>
      <c r="BE168" s="54">
        <f>IF(U168="základná",N168,0)</f>
        <v>0</v>
      </c>
      <c r="BF168" s="54">
        <f>IF(U168="znížená",N168,0)</f>
        <v>0</v>
      </c>
      <c r="BG168" s="54">
        <f>IF(U168="zákl. prenesená",N168,0)</f>
        <v>0</v>
      </c>
      <c r="BH168" s="54">
        <f>IF(U168="zníž. prenesená",N168,0)</f>
        <v>0</v>
      </c>
      <c r="BI168" s="54">
        <f>IF(U168="nulová",N168,0)</f>
        <v>0</v>
      </c>
      <c r="BJ168" s="10" t="s">
        <v>40</v>
      </c>
      <c r="BK168" s="108">
        <f>ROUND(L168*K168,3)</f>
        <v>0</v>
      </c>
      <c r="BL168" s="10" t="s">
        <v>93</v>
      </c>
      <c r="BM168" s="10" t="s">
        <v>230</v>
      </c>
    </row>
    <row r="169" spans="2:65" s="1" customFormat="1" ht="31.5" customHeight="1">
      <c r="B169" s="71"/>
      <c r="C169" s="100" t="s">
        <v>231</v>
      </c>
      <c r="D169" s="100" t="s">
        <v>87</v>
      </c>
      <c r="E169" s="101" t="s">
        <v>232</v>
      </c>
      <c r="F169" s="148" t="s">
        <v>233</v>
      </c>
      <c r="G169" s="148"/>
      <c r="H169" s="148"/>
      <c r="I169" s="148"/>
      <c r="J169" s="102" t="s">
        <v>98</v>
      </c>
      <c r="K169" s="103">
        <v>2E-3</v>
      </c>
      <c r="L169" s="149">
        <v>0</v>
      </c>
      <c r="M169" s="149"/>
      <c r="N169" s="150">
        <f>ROUND(L169*K169,3)</f>
        <v>0</v>
      </c>
      <c r="O169" s="150"/>
      <c r="P169" s="150"/>
      <c r="Q169" s="150"/>
      <c r="R169" s="74"/>
      <c r="T169" s="105" t="s">
        <v>1</v>
      </c>
      <c r="U169" s="27" t="s">
        <v>23</v>
      </c>
      <c r="V169" s="23"/>
      <c r="W169" s="106">
        <f>V169*K169</f>
        <v>0</v>
      </c>
      <c r="X169" s="106">
        <v>0</v>
      </c>
      <c r="Y169" s="106">
        <f>X169*K169</f>
        <v>0</v>
      </c>
      <c r="Z169" s="106">
        <v>0</v>
      </c>
      <c r="AA169" s="107">
        <f>Z169*K169</f>
        <v>0</v>
      </c>
      <c r="AR169" s="10" t="s">
        <v>93</v>
      </c>
      <c r="AT169" s="10" t="s">
        <v>87</v>
      </c>
      <c r="AU169" s="10" t="s">
        <v>40</v>
      </c>
      <c r="AY169" s="10" t="s">
        <v>86</v>
      </c>
      <c r="BE169" s="54">
        <f>IF(U169="základná",N169,0)</f>
        <v>0</v>
      </c>
      <c r="BF169" s="54">
        <f>IF(U169="znížená",N169,0)</f>
        <v>0</v>
      </c>
      <c r="BG169" s="54">
        <f>IF(U169="zákl. prenesená",N169,0)</f>
        <v>0</v>
      </c>
      <c r="BH169" s="54">
        <f>IF(U169="zníž. prenesená",N169,0)</f>
        <v>0</v>
      </c>
      <c r="BI169" s="54">
        <f>IF(U169="nulová",N169,0)</f>
        <v>0</v>
      </c>
      <c r="BJ169" s="10" t="s">
        <v>40</v>
      </c>
      <c r="BK169" s="108">
        <f>ROUND(L169*K169,3)</f>
        <v>0</v>
      </c>
      <c r="BL169" s="10" t="s">
        <v>93</v>
      </c>
      <c r="BM169" s="10" t="s">
        <v>234</v>
      </c>
    </row>
    <row r="170" spans="2:65" s="5" customFormat="1" ht="29.85" customHeight="1">
      <c r="B170" s="89"/>
      <c r="C170" s="90"/>
      <c r="D170" s="99" t="s">
        <v>112</v>
      </c>
      <c r="E170" s="99"/>
      <c r="F170" s="99"/>
      <c r="G170" s="99"/>
      <c r="H170" s="99"/>
      <c r="I170" s="99"/>
      <c r="J170" s="99"/>
      <c r="K170" s="99"/>
      <c r="L170" s="99"/>
      <c r="M170" s="99"/>
      <c r="N170" s="151">
        <f>BK170</f>
        <v>0</v>
      </c>
      <c r="O170" s="152"/>
      <c r="P170" s="152"/>
      <c r="Q170" s="152"/>
      <c r="R170" s="92"/>
      <c r="T170" s="93"/>
      <c r="U170" s="90"/>
      <c r="V170" s="90"/>
      <c r="W170" s="94">
        <f>SUM(W171:W176)</f>
        <v>0</v>
      </c>
      <c r="X170" s="90"/>
      <c r="Y170" s="94">
        <f>SUM(Y171:Y176)</f>
        <v>0.11150744</v>
      </c>
      <c r="Z170" s="90"/>
      <c r="AA170" s="95">
        <f>SUM(AA171:AA176)</f>
        <v>0</v>
      </c>
      <c r="AR170" s="96" t="s">
        <v>40</v>
      </c>
      <c r="AT170" s="97" t="s">
        <v>37</v>
      </c>
      <c r="AU170" s="97" t="s">
        <v>39</v>
      </c>
      <c r="AY170" s="96" t="s">
        <v>86</v>
      </c>
      <c r="BK170" s="98">
        <f>SUM(BK171:BK176)</f>
        <v>0</v>
      </c>
    </row>
    <row r="171" spans="2:65" s="1" customFormat="1" ht="44.25" customHeight="1">
      <c r="B171" s="71"/>
      <c r="C171" s="100" t="s">
        <v>235</v>
      </c>
      <c r="D171" s="100" t="s">
        <v>87</v>
      </c>
      <c r="E171" s="101" t="s">
        <v>236</v>
      </c>
      <c r="F171" s="148" t="s">
        <v>237</v>
      </c>
      <c r="G171" s="148"/>
      <c r="H171" s="148"/>
      <c r="I171" s="148"/>
      <c r="J171" s="102" t="s">
        <v>88</v>
      </c>
      <c r="K171" s="103">
        <v>6.4480000000000004</v>
      </c>
      <c r="L171" s="149">
        <v>0</v>
      </c>
      <c r="M171" s="149"/>
      <c r="N171" s="150">
        <f t="shared" ref="N171:N176" si="25">ROUND(L171*K171,3)</f>
        <v>0</v>
      </c>
      <c r="O171" s="150"/>
      <c r="P171" s="150"/>
      <c r="Q171" s="150"/>
      <c r="R171" s="74"/>
      <c r="T171" s="105" t="s">
        <v>1</v>
      </c>
      <c r="U171" s="27" t="s">
        <v>23</v>
      </c>
      <c r="V171" s="23"/>
      <c r="W171" s="106">
        <f t="shared" ref="W171:W176" si="26">V171*K171</f>
        <v>0</v>
      </c>
      <c r="X171" s="106">
        <v>4.0299999999999997E-3</v>
      </c>
      <c r="Y171" s="106">
        <f t="shared" ref="Y171:Y176" si="27">X171*K171</f>
        <v>2.5985439999999999E-2</v>
      </c>
      <c r="Z171" s="106">
        <v>0</v>
      </c>
      <c r="AA171" s="107">
        <f t="shared" ref="AA171:AA176" si="28">Z171*K171</f>
        <v>0</v>
      </c>
      <c r="AR171" s="10" t="s">
        <v>93</v>
      </c>
      <c r="AT171" s="10" t="s">
        <v>87</v>
      </c>
      <c r="AU171" s="10" t="s">
        <v>40</v>
      </c>
      <c r="AY171" s="10" t="s">
        <v>86</v>
      </c>
      <c r="BE171" s="54">
        <f t="shared" ref="BE171:BE176" si="29">IF(U171="základná",N171,0)</f>
        <v>0</v>
      </c>
      <c r="BF171" s="54">
        <f t="shared" ref="BF171:BF176" si="30">IF(U171="znížená",N171,0)</f>
        <v>0</v>
      </c>
      <c r="BG171" s="54">
        <f t="shared" ref="BG171:BG176" si="31">IF(U171="zákl. prenesená",N171,0)</f>
        <v>0</v>
      </c>
      <c r="BH171" s="54">
        <f t="shared" ref="BH171:BH176" si="32">IF(U171="zníž. prenesená",N171,0)</f>
        <v>0</v>
      </c>
      <c r="BI171" s="54">
        <f t="shared" ref="BI171:BI176" si="33">IF(U171="nulová",N171,0)</f>
        <v>0</v>
      </c>
      <c r="BJ171" s="10" t="s">
        <v>40</v>
      </c>
      <c r="BK171" s="108">
        <f t="shared" ref="BK171:BK176" si="34">ROUND(L171*K171,3)</f>
        <v>0</v>
      </c>
      <c r="BL171" s="10" t="s">
        <v>93</v>
      </c>
      <c r="BM171" s="10" t="s">
        <v>238</v>
      </c>
    </row>
    <row r="172" spans="2:65" s="1" customFormat="1" ht="22.5" customHeight="1">
      <c r="B172" s="71"/>
      <c r="C172" s="109" t="s">
        <v>239</v>
      </c>
      <c r="D172" s="109" t="s">
        <v>91</v>
      </c>
      <c r="E172" s="110" t="s">
        <v>240</v>
      </c>
      <c r="F172" s="162" t="s">
        <v>241</v>
      </c>
      <c r="G172" s="162"/>
      <c r="H172" s="162"/>
      <c r="I172" s="162"/>
      <c r="J172" s="111" t="s">
        <v>88</v>
      </c>
      <c r="K172" s="112">
        <v>6.7649999999999997</v>
      </c>
      <c r="L172" s="163">
        <v>0</v>
      </c>
      <c r="M172" s="163"/>
      <c r="N172" s="164">
        <f t="shared" si="25"/>
        <v>0</v>
      </c>
      <c r="O172" s="150"/>
      <c r="P172" s="150"/>
      <c r="Q172" s="150"/>
      <c r="R172" s="74"/>
      <c r="T172" s="105" t="s">
        <v>1</v>
      </c>
      <c r="U172" s="27" t="s">
        <v>23</v>
      </c>
      <c r="V172" s="23"/>
      <c r="W172" s="106">
        <f t="shared" si="26"/>
        <v>0</v>
      </c>
      <c r="X172" s="106">
        <v>1.2E-2</v>
      </c>
      <c r="Y172" s="106">
        <f t="shared" si="27"/>
        <v>8.1180000000000002E-2</v>
      </c>
      <c r="Z172" s="106">
        <v>0</v>
      </c>
      <c r="AA172" s="107">
        <f t="shared" si="28"/>
        <v>0</v>
      </c>
      <c r="AR172" s="10" t="s">
        <v>92</v>
      </c>
      <c r="AT172" s="10" t="s">
        <v>91</v>
      </c>
      <c r="AU172" s="10" t="s">
        <v>40</v>
      </c>
      <c r="AY172" s="10" t="s">
        <v>86</v>
      </c>
      <c r="BE172" s="54">
        <f t="shared" si="29"/>
        <v>0</v>
      </c>
      <c r="BF172" s="54">
        <f t="shared" si="30"/>
        <v>0</v>
      </c>
      <c r="BG172" s="54">
        <f t="shared" si="31"/>
        <v>0</v>
      </c>
      <c r="BH172" s="54">
        <f t="shared" si="32"/>
        <v>0</v>
      </c>
      <c r="BI172" s="54">
        <f t="shared" si="33"/>
        <v>0</v>
      </c>
      <c r="BJ172" s="10" t="s">
        <v>40</v>
      </c>
      <c r="BK172" s="108">
        <f t="shared" si="34"/>
        <v>0</v>
      </c>
      <c r="BL172" s="10" t="s">
        <v>93</v>
      </c>
      <c r="BM172" s="10" t="s">
        <v>242</v>
      </c>
    </row>
    <row r="173" spans="2:65" s="1" customFormat="1" ht="22.5" customHeight="1">
      <c r="B173" s="71"/>
      <c r="C173" s="100" t="s">
        <v>243</v>
      </c>
      <c r="D173" s="100" t="s">
        <v>87</v>
      </c>
      <c r="E173" s="101" t="s">
        <v>244</v>
      </c>
      <c r="F173" s="148" t="s">
        <v>245</v>
      </c>
      <c r="G173" s="148"/>
      <c r="H173" s="148"/>
      <c r="I173" s="148"/>
      <c r="J173" s="102" t="s">
        <v>90</v>
      </c>
      <c r="K173" s="103">
        <v>6.25</v>
      </c>
      <c r="L173" s="149">
        <v>0</v>
      </c>
      <c r="M173" s="149"/>
      <c r="N173" s="150">
        <f t="shared" si="25"/>
        <v>0</v>
      </c>
      <c r="O173" s="150"/>
      <c r="P173" s="150"/>
      <c r="Q173" s="150"/>
      <c r="R173" s="74"/>
      <c r="T173" s="105" t="s">
        <v>1</v>
      </c>
      <c r="U173" s="27" t="s">
        <v>23</v>
      </c>
      <c r="V173" s="23"/>
      <c r="W173" s="106">
        <f t="shared" si="26"/>
        <v>0</v>
      </c>
      <c r="X173" s="106">
        <v>0</v>
      </c>
      <c r="Y173" s="106">
        <f t="shared" si="27"/>
        <v>0</v>
      </c>
      <c r="Z173" s="106">
        <v>0</v>
      </c>
      <c r="AA173" s="107">
        <f t="shared" si="28"/>
        <v>0</v>
      </c>
      <c r="AR173" s="10" t="s">
        <v>93</v>
      </c>
      <c r="AT173" s="10" t="s">
        <v>87</v>
      </c>
      <c r="AU173" s="10" t="s">
        <v>40</v>
      </c>
      <c r="AY173" s="10" t="s">
        <v>86</v>
      </c>
      <c r="BE173" s="54">
        <f t="shared" si="29"/>
        <v>0</v>
      </c>
      <c r="BF173" s="54">
        <f t="shared" si="30"/>
        <v>0</v>
      </c>
      <c r="BG173" s="54">
        <f t="shared" si="31"/>
        <v>0</v>
      </c>
      <c r="BH173" s="54">
        <f t="shared" si="32"/>
        <v>0</v>
      </c>
      <c r="BI173" s="54">
        <f t="shared" si="33"/>
        <v>0</v>
      </c>
      <c r="BJ173" s="10" t="s">
        <v>40</v>
      </c>
      <c r="BK173" s="108">
        <f t="shared" si="34"/>
        <v>0</v>
      </c>
      <c r="BL173" s="10" t="s">
        <v>93</v>
      </c>
      <c r="BM173" s="10" t="s">
        <v>246</v>
      </c>
    </row>
    <row r="174" spans="2:65" s="1" customFormat="1" ht="22.5" customHeight="1">
      <c r="B174" s="71"/>
      <c r="C174" s="109" t="s">
        <v>247</v>
      </c>
      <c r="D174" s="109" t="s">
        <v>91</v>
      </c>
      <c r="E174" s="110" t="s">
        <v>248</v>
      </c>
      <c r="F174" s="162" t="s">
        <v>249</v>
      </c>
      <c r="G174" s="162"/>
      <c r="H174" s="162"/>
      <c r="I174" s="162"/>
      <c r="J174" s="111" t="s">
        <v>90</v>
      </c>
      <c r="K174" s="112">
        <v>6.25</v>
      </c>
      <c r="L174" s="163">
        <v>0</v>
      </c>
      <c r="M174" s="163"/>
      <c r="N174" s="164">
        <f t="shared" si="25"/>
        <v>0</v>
      </c>
      <c r="O174" s="150"/>
      <c r="P174" s="150"/>
      <c r="Q174" s="150"/>
      <c r="R174" s="74"/>
      <c r="T174" s="105" t="s">
        <v>1</v>
      </c>
      <c r="U174" s="27" t="s">
        <v>23</v>
      </c>
      <c r="V174" s="23"/>
      <c r="W174" s="106">
        <f t="shared" si="26"/>
        <v>0</v>
      </c>
      <c r="X174" s="106">
        <v>4.0000000000000003E-5</v>
      </c>
      <c r="Y174" s="106">
        <f t="shared" si="27"/>
        <v>2.5000000000000001E-4</v>
      </c>
      <c r="Z174" s="106">
        <v>0</v>
      </c>
      <c r="AA174" s="107">
        <f t="shared" si="28"/>
        <v>0</v>
      </c>
      <c r="AR174" s="10" t="s">
        <v>92</v>
      </c>
      <c r="AT174" s="10" t="s">
        <v>91</v>
      </c>
      <c r="AU174" s="10" t="s">
        <v>40</v>
      </c>
      <c r="AY174" s="10" t="s">
        <v>86</v>
      </c>
      <c r="BE174" s="54">
        <f t="shared" si="29"/>
        <v>0</v>
      </c>
      <c r="BF174" s="54">
        <f t="shared" si="30"/>
        <v>0</v>
      </c>
      <c r="BG174" s="54">
        <f t="shared" si="31"/>
        <v>0</v>
      </c>
      <c r="BH174" s="54">
        <f t="shared" si="32"/>
        <v>0</v>
      </c>
      <c r="BI174" s="54">
        <f t="shared" si="33"/>
        <v>0</v>
      </c>
      <c r="BJ174" s="10" t="s">
        <v>40</v>
      </c>
      <c r="BK174" s="108">
        <f t="shared" si="34"/>
        <v>0</v>
      </c>
      <c r="BL174" s="10" t="s">
        <v>93</v>
      </c>
      <c r="BM174" s="10" t="s">
        <v>250</v>
      </c>
    </row>
    <row r="175" spans="2:65" s="1" customFormat="1" ht="31.5" customHeight="1">
      <c r="B175" s="71"/>
      <c r="C175" s="100" t="s">
        <v>251</v>
      </c>
      <c r="D175" s="100" t="s">
        <v>87</v>
      </c>
      <c r="E175" s="101" t="s">
        <v>252</v>
      </c>
      <c r="F175" s="148" t="s">
        <v>253</v>
      </c>
      <c r="G175" s="148"/>
      <c r="H175" s="148"/>
      <c r="I175" s="148"/>
      <c r="J175" s="102" t="s">
        <v>90</v>
      </c>
      <c r="K175" s="103">
        <v>1.2</v>
      </c>
      <c r="L175" s="149">
        <v>0</v>
      </c>
      <c r="M175" s="149"/>
      <c r="N175" s="150">
        <f t="shared" si="25"/>
        <v>0</v>
      </c>
      <c r="O175" s="150"/>
      <c r="P175" s="150"/>
      <c r="Q175" s="150"/>
      <c r="R175" s="74"/>
      <c r="T175" s="105" t="s">
        <v>1</v>
      </c>
      <c r="U175" s="27" t="s">
        <v>23</v>
      </c>
      <c r="V175" s="23"/>
      <c r="W175" s="106">
        <f t="shared" si="26"/>
        <v>0</v>
      </c>
      <c r="X175" s="106">
        <v>3.4099999999999998E-3</v>
      </c>
      <c r="Y175" s="106">
        <f t="shared" si="27"/>
        <v>4.0919999999999993E-3</v>
      </c>
      <c r="Z175" s="106">
        <v>0</v>
      </c>
      <c r="AA175" s="107">
        <f t="shared" si="28"/>
        <v>0</v>
      </c>
      <c r="AR175" s="10" t="s">
        <v>93</v>
      </c>
      <c r="AT175" s="10" t="s">
        <v>87</v>
      </c>
      <c r="AU175" s="10" t="s">
        <v>40</v>
      </c>
      <c r="AY175" s="10" t="s">
        <v>86</v>
      </c>
      <c r="BE175" s="54">
        <f t="shared" si="29"/>
        <v>0</v>
      </c>
      <c r="BF175" s="54">
        <f t="shared" si="30"/>
        <v>0</v>
      </c>
      <c r="BG175" s="54">
        <f t="shared" si="31"/>
        <v>0</v>
      </c>
      <c r="BH175" s="54">
        <f t="shared" si="32"/>
        <v>0</v>
      </c>
      <c r="BI175" s="54">
        <f t="shared" si="33"/>
        <v>0</v>
      </c>
      <c r="BJ175" s="10" t="s">
        <v>40</v>
      </c>
      <c r="BK175" s="108">
        <f t="shared" si="34"/>
        <v>0</v>
      </c>
      <c r="BL175" s="10" t="s">
        <v>93</v>
      </c>
      <c r="BM175" s="10" t="s">
        <v>254</v>
      </c>
    </row>
    <row r="176" spans="2:65" s="1" customFormat="1" ht="31.5" customHeight="1">
      <c r="B176" s="71"/>
      <c r="C176" s="100" t="s">
        <v>255</v>
      </c>
      <c r="D176" s="100" t="s">
        <v>87</v>
      </c>
      <c r="E176" s="101" t="s">
        <v>256</v>
      </c>
      <c r="F176" s="148" t="s">
        <v>257</v>
      </c>
      <c r="G176" s="148"/>
      <c r="H176" s="148"/>
      <c r="I176" s="148"/>
      <c r="J176" s="102" t="s">
        <v>213</v>
      </c>
      <c r="K176" s="104">
        <v>0</v>
      </c>
      <c r="L176" s="149">
        <v>0</v>
      </c>
      <c r="M176" s="149"/>
      <c r="N176" s="150">
        <f t="shared" si="25"/>
        <v>0</v>
      </c>
      <c r="O176" s="150"/>
      <c r="P176" s="150"/>
      <c r="Q176" s="150"/>
      <c r="R176" s="74"/>
      <c r="T176" s="105" t="s">
        <v>1</v>
      </c>
      <c r="U176" s="27" t="s">
        <v>23</v>
      </c>
      <c r="V176" s="23"/>
      <c r="W176" s="106">
        <f t="shared" si="26"/>
        <v>0</v>
      </c>
      <c r="X176" s="106">
        <v>0</v>
      </c>
      <c r="Y176" s="106">
        <f t="shared" si="27"/>
        <v>0</v>
      </c>
      <c r="Z176" s="106">
        <v>0</v>
      </c>
      <c r="AA176" s="107">
        <f t="shared" si="28"/>
        <v>0</v>
      </c>
      <c r="AR176" s="10" t="s">
        <v>93</v>
      </c>
      <c r="AT176" s="10" t="s">
        <v>87</v>
      </c>
      <c r="AU176" s="10" t="s">
        <v>40</v>
      </c>
      <c r="AY176" s="10" t="s">
        <v>86</v>
      </c>
      <c r="BE176" s="54">
        <f t="shared" si="29"/>
        <v>0</v>
      </c>
      <c r="BF176" s="54">
        <f t="shared" si="30"/>
        <v>0</v>
      </c>
      <c r="BG176" s="54">
        <f t="shared" si="31"/>
        <v>0</v>
      </c>
      <c r="BH176" s="54">
        <f t="shared" si="32"/>
        <v>0</v>
      </c>
      <c r="BI176" s="54">
        <f t="shared" si="33"/>
        <v>0</v>
      </c>
      <c r="BJ176" s="10" t="s">
        <v>40</v>
      </c>
      <c r="BK176" s="108">
        <f t="shared" si="34"/>
        <v>0</v>
      </c>
      <c r="BL176" s="10" t="s">
        <v>93</v>
      </c>
      <c r="BM176" s="10" t="s">
        <v>258</v>
      </c>
    </row>
    <row r="177" spans="2:65" s="5" customFormat="1" ht="29.85" customHeight="1">
      <c r="B177" s="89"/>
      <c r="C177" s="90"/>
      <c r="D177" s="99" t="s">
        <v>113</v>
      </c>
      <c r="E177" s="99"/>
      <c r="F177" s="99"/>
      <c r="G177" s="99"/>
      <c r="H177" s="99"/>
      <c r="I177" s="99"/>
      <c r="J177" s="99"/>
      <c r="K177" s="99"/>
      <c r="L177" s="99"/>
      <c r="M177" s="99"/>
      <c r="N177" s="151">
        <f>BK177</f>
        <v>0</v>
      </c>
      <c r="O177" s="152"/>
      <c r="P177" s="152"/>
      <c r="Q177" s="152"/>
      <c r="R177" s="92"/>
      <c r="T177" s="93"/>
      <c r="U177" s="90"/>
      <c r="V177" s="90"/>
      <c r="W177" s="94">
        <f>SUM(W178:W181)</f>
        <v>0</v>
      </c>
      <c r="X177" s="90"/>
      <c r="Y177" s="94">
        <f>SUM(Y178:Y181)</f>
        <v>2.7631000000000003E-2</v>
      </c>
      <c r="Z177" s="90"/>
      <c r="AA177" s="95">
        <f>SUM(AA178:AA181)</f>
        <v>0</v>
      </c>
      <c r="AR177" s="96" t="s">
        <v>40</v>
      </c>
      <c r="AT177" s="97" t="s">
        <v>37</v>
      </c>
      <c r="AU177" s="97" t="s">
        <v>39</v>
      </c>
      <c r="AY177" s="96" t="s">
        <v>86</v>
      </c>
      <c r="BK177" s="98">
        <f>SUM(BK178:BK181)</f>
        <v>0</v>
      </c>
    </row>
    <row r="178" spans="2:65" s="1" customFormat="1" ht="44.25" customHeight="1">
      <c r="B178" s="71"/>
      <c r="C178" s="100" t="s">
        <v>259</v>
      </c>
      <c r="D178" s="100" t="s">
        <v>87</v>
      </c>
      <c r="E178" s="101" t="s">
        <v>260</v>
      </c>
      <c r="F178" s="148" t="s">
        <v>261</v>
      </c>
      <c r="G178" s="148"/>
      <c r="H178" s="148"/>
      <c r="I178" s="148"/>
      <c r="J178" s="102" t="s">
        <v>88</v>
      </c>
      <c r="K178" s="103">
        <v>10.7</v>
      </c>
      <c r="L178" s="149">
        <v>0</v>
      </c>
      <c r="M178" s="149"/>
      <c r="N178" s="150">
        <f>ROUND(L178*K178,3)</f>
        <v>0</v>
      </c>
      <c r="O178" s="150"/>
      <c r="P178" s="150"/>
      <c r="Q178" s="150"/>
      <c r="R178" s="74"/>
      <c r="T178" s="105" t="s">
        <v>1</v>
      </c>
      <c r="U178" s="27" t="s">
        <v>23</v>
      </c>
      <c r="V178" s="23"/>
      <c r="W178" s="106">
        <f>V178*K178</f>
        <v>0</v>
      </c>
      <c r="X178" s="106">
        <v>4.4000000000000002E-4</v>
      </c>
      <c r="Y178" s="106">
        <f>X178*K178</f>
        <v>4.7079999999999995E-3</v>
      </c>
      <c r="Z178" s="106">
        <v>0</v>
      </c>
      <c r="AA178" s="107">
        <f>Z178*K178</f>
        <v>0</v>
      </c>
      <c r="AR178" s="10" t="s">
        <v>93</v>
      </c>
      <c r="AT178" s="10" t="s">
        <v>87</v>
      </c>
      <c r="AU178" s="10" t="s">
        <v>40</v>
      </c>
      <c r="AY178" s="10" t="s">
        <v>86</v>
      </c>
      <c r="BE178" s="54">
        <f>IF(U178="základná",N178,0)</f>
        <v>0</v>
      </c>
      <c r="BF178" s="54">
        <f>IF(U178="znížená",N178,0)</f>
        <v>0</v>
      </c>
      <c r="BG178" s="54">
        <f>IF(U178="zákl. prenesená",N178,0)</f>
        <v>0</v>
      </c>
      <c r="BH178" s="54">
        <f>IF(U178="zníž. prenesená",N178,0)</f>
        <v>0</v>
      </c>
      <c r="BI178" s="54">
        <f>IF(U178="nulová",N178,0)</f>
        <v>0</v>
      </c>
      <c r="BJ178" s="10" t="s">
        <v>40</v>
      </c>
      <c r="BK178" s="108">
        <f>ROUND(L178*K178,3)</f>
        <v>0</v>
      </c>
      <c r="BL178" s="10" t="s">
        <v>93</v>
      </c>
      <c r="BM178" s="10" t="s">
        <v>262</v>
      </c>
    </row>
    <row r="179" spans="2:65" s="1" customFormat="1" ht="31.5" customHeight="1">
      <c r="B179" s="71"/>
      <c r="C179" s="100" t="s">
        <v>263</v>
      </c>
      <c r="D179" s="100" t="s">
        <v>87</v>
      </c>
      <c r="E179" s="101" t="s">
        <v>264</v>
      </c>
      <c r="F179" s="148" t="s">
        <v>265</v>
      </c>
      <c r="G179" s="148"/>
      <c r="H179" s="148"/>
      <c r="I179" s="148"/>
      <c r="J179" s="102" t="s">
        <v>88</v>
      </c>
      <c r="K179" s="103">
        <v>88.9</v>
      </c>
      <c r="L179" s="149">
        <v>0</v>
      </c>
      <c r="M179" s="149"/>
      <c r="N179" s="150">
        <f>ROUND(L179*K179,3)</f>
        <v>0</v>
      </c>
      <c r="O179" s="150"/>
      <c r="P179" s="150"/>
      <c r="Q179" s="150"/>
      <c r="R179" s="74"/>
      <c r="T179" s="105" t="s">
        <v>1</v>
      </c>
      <c r="U179" s="27" t="s">
        <v>23</v>
      </c>
      <c r="V179" s="23"/>
      <c r="W179" s="106">
        <f>V179*K179</f>
        <v>0</v>
      </c>
      <c r="X179" s="106">
        <v>0</v>
      </c>
      <c r="Y179" s="106">
        <f>X179*K179</f>
        <v>0</v>
      </c>
      <c r="Z179" s="106">
        <v>0</v>
      </c>
      <c r="AA179" s="107">
        <f>Z179*K179</f>
        <v>0</v>
      </c>
      <c r="AR179" s="10" t="s">
        <v>93</v>
      </c>
      <c r="AT179" s="10" t="s">
        <v>87</v>
      </c>
      <c r="AU179" s="10" t="s">
        <v>40</v>
      </c>
      <c r="AY179" s="10" t="s">
        <v>86</v>
      </c>
      <c r="BE179" s="54">
        <f>IF(U179="základná",N179,0)</f>
        <v>0</v>
      </c>
      <c r="BF179" s="54">
        <f>IF(U179="znížená",N179,0)</f>
        <v>0</v>
      </c>
      <c r="BG179" s="54">
        <f>IF(U179="zákl. prenesená",N179,0)</f>
        <v>0</v>
      </c>
      <c r="BH179" s="54">
        <f>IF(U179="zníž. prenesená",N179,0)</f>
        <v>0</v>
      </c>
      <c r="BI179" s="54">
        <f>IF(U179="nulová",N179,0)</f>
        <v>0</v>
      </c>
      <c r="BJ179" s="10" t="s">
        <v>40</v>
      </c>
      <c r="BK179" s="108">
        <f>ROUND(L179*K179,3)</f>
        <v>0</v>
      </c>
      <c r="BL179" s="10" t="s">
        <v>93</v>
      </c>
      <c r="BM179" s="10" t="s">
        <v>266</v>
      </c>
    </row>
    <row r="180" spans="2:65" s="1" customFormat="1" ht="44.25" customHeight="1">
      <c r="B180" s="71"/>
      <c r="C180" s="100" t="s">
        <v>267</v>
      </c>
      <c r="D180" s="100" t="s">
        <v>87</v>
      </c>
      <c r="E180" s="101" t="s">
        <v>268</v>
      </c>
      <c r="F180" s="148" t="s">
        <v>269</v>
      </c>
      <c r="G180" s="148"/>
      <c r="H180" s="148"/>
      <c r="I180" s="148"/>
      <c r="J180" s="102" t="s">
        <v>88</v>
      </c>
      <c r="K180" s="103">
        <v>33.65</v>
      </c>
      <c r="L180" s="149">
        <v>0</v>
      </c>
      <c r="M180" s="149"/>
      <c r="N180" s="150">
        <f>ROUND(L180*K180,3)</f>
        <v>0</v>
      </c>
      <c r="O180" s="150"/>
      <c r="P180" s="150"/>
      <c r="Q180" s="150"/>
      <c r="R180" s="74"/>
      <c r="T180" s="105" t="s">
        <v>1</v>
      </c>
      <c r="U180" s="27" t="s">
        <v>23</v>
      </c>
      <c r="V180" s="23"/>
      <c r="W180" s="106">
        <f>V180*K180</f>
        <v>0</v>
      </c>
      <c r="X180" s="106">
        <v>3.2000000000000003E-4</v>
      </c>
      <c r="Y180" s="106">
        <f>X180*K180</f>
        <v>1.0768E-2</v>
      </c>
      <c r="Z180" s="106">
        <v>0</v>
      </c>
      <c r="AA180" s="107">
        <f>Z180*K180</f>
        <v>0</v>
      </c>
      <c r="AR180" s="10" t="s">
        <v>93</v>
      </c>
      <c r="AT180" s="10" t="s">
        <v>87</v>
      </c>
      <c r="AU180" s="10" t="s">
        <v>40</v>
      </c>
      <c r="AY180" s="10" t="s">
        <v>86</v>
      </c>
      <c r="BE180" s="54">
        <f>IF(U180="základná",N180,0)</f>
        <v>0</v>
      </c>
      <c r="BF180" s="54">
        <f>IF(U180="znížená",N180,0)</f>
        <v>0</v>
      </c>
      <c r="BG180" s="54">
        <f>IF(U180="zákl. prenesená",N180,0)</f>
        <v>0</v>
      </c>
      <c r="BH180" s="54">
        <f>IF(U180="zníž. prenesená",N180,0)</f>
        <v>0</v>
      </c>
      <c r="BI180" s="54">
        <f>IF(U180="nulová",N180,0)</f>
        <v>0</v>
      </c>
      <c r="BJ180" s="10" t="s">
        <v>40</v>
      </c>
      <c r="BK180" s="108">
        <f>ROUND(L180*K180,3)</f>
        <v>0</v>
      </c>
      <c r="BL180" s="10" t="s">
        <v>93</v>
      </c>
      <c r="BM180" s="10" t="s">
        <v>270</v>
      </c>
    </row>
    <row r="181" spans="2:65" s="1" customFormat="1" ht="31.5" customHeight="1">
      <c r="B181" s="71"/>
      <c r="C181" s="100" t="s">
        <v>271</v>
      </c>
      <c r="D181" s="100" t="s">
        <v>87</v>
      </c>
      <c r="E181" s="101" t="s">
        <v>272</v>
      </c>
      <c r="F181" s="148" t="s">
        <v>273</v>
      </c>
      <c r="G181" s="148"/>
      <c r="H181" s="148"/>
      <c r="I181" s="148"/>
      <c r="J181" s="102" t="s">
        <v>88</v>
      </c>
      <c r="K181" s="103">
        <v>55.25</v>
      </c>
      <c r="L181" s="149">
        <v>0</v>
      </c>
      <c r="M181" s="149"/>
      <c r="N181" s="150">
        <f>ROUND(L181*K181,3)</f>
        <v>0</v>
      </c>
      <c r="O181" s="150"/>
      <c r="P181" s="150"/>
      <c r="Q181" s="150"/>
      <c r="R181" s="74"/>
      <c r="T181" s="105" t="s">
        <v>1</v>
      </c>
      <c r="U181" s="27" t="s">
        <v>23</v>
      </c>
      <c r="V181" s="23"/>
      <c r="W181" s="106">
        <f>V181*K181</f>
        <v>0</v>
      </c>
      <c r="X181" s="106">
        <v>2.2000000000000001E-4</v>
      </c>
      <c r="Y181" s="106">
        <f>X181*K181</f>
        <v>1.2155000000000001E-2</v>
      </c>
      <c r="Z181" s="106">
        <v>0</v>
      </c>
      <c r="AA181" s="107">
        <f>Z181*K181</f>
        <v>0</v>
      </c>
      <c r="AR181" s="10" t="s">
        <v>93</v>
      </c>
      <c r="AT181" s="10" t="s">
        <v>87</v>
      </c>
      <c r="AU181" s="10" t="s">
        <v>40</v>
      </c>
      <c r="AY181" s="10" t="s">
        <v>86</v>
      </c>
      <c r="BE181" s="54">
        <f>IF(U181="základná",N181,0)</f>
        <v>0</v>
      </c>
      <c r="BF181" s="54">
        <f>IF(U181="znížená",N181,0)</f>
        <v>0</v>
      </c>
      <c r="BG181" s="54">
        <f>IF(U181="zákl. prenesená",N181,0)</f>
        <v>0</v>
      </c>
      <c r="BH181" s="54">
        <f>IF(U181="zníž. prenesená",N181,0)</f>
        <v>0</v>
      </c>
      <c r="BI181" s="54">
        <f>IF(U181="nulová",N181,0)</f>
        <v>0</v>
      </c>
      <c r="BJ181" s="10" t="s">
        <v>40</v>
      </c>
      <c r="BK181" s="108">
        <f>ROUND(L181*K181,3)</f>
        <v>0</v>
      </c>
      <c r="BL181" s="10" t="s">
        <v>93</v>
      </c>
      <c r="BM181" s="10" t="s">
        <v>274</v>
      </c>
    </row>
    <row r="182" spans="2:65" s="5" customFormat="1" ht="29.85" customHeight="1">
      <c r="B182" s="89"/>
      <c r="C182" s="90"/>
      <c r="D182" s="99" t="s">
        <v>62</v>
      </c>
      <c r="E182" s="99"/>
      <c r="F182" s="99"/>
      <c r="G182" s="99"/>
      <c r="H182" s="99"/>
      <c r="I182" s="99"/>
      <c r="J182" s="99"/>
      <c r="K182" s="99"/>
      <c r="L182" s="99"/>
      <c r="M182" s="99"/>
      <c r="N182" s="151">
        <f>BK182</f>
        <v>0</v>
      </c>
      <c r="O182" s="152"/>
      <c r="P182" s="152"/>
      <c r="Q182" s="152"/>
      <c r="R182" s="92"/>
      <c r="T182" s="93"/>
      <c r="U182" s="90"/>
      <c r="V182" s="90"/>
      <c r="W182" s="94">
        <f>SUM(W183:W184)</f>
        <v>0</v>
      </c>
      <c r="X182" s="90"/>
      <c r="Y182" s="94">
        <f>SUM(Y183:Y184)</f>
        <v>2.4460800000000005E-4</v>
      </c>
      <c r="Z182" s="90"/>
      <c r="AA182" s="95">
        <f>SUM(AA183:AA184)</f>
        <v>0</v>
      </c>
      <c r="AR182" s="96" t="s">
        <v>40</v>
      </c>
      <c r="AT182" s="97" t="s">
        <v>37</v>
      </c>
      <c r="AU182" s="97" t="s">
        <v>39</v>
      </c>
      <c r="AY182" s="96" t="s">
        <v>86</v>
      </c>
      <c r="BK182" s="98">
        <f>SUM(BK183:BK184)</f>
        <v>0</v>
      </c>
    </row>
    <row r="183" spans="2:65" s="1" customFormat="1" ht="22.5" customHeight="1">
      <c r="B183" s="71"/>
      <c r="C183" s="100" t="s">
        <v>275</v>
      </c>
      <c r="D183" s="100" t="s">
        <v>87</v>
      </c>
      <c r="E183" s="101" t="s">
        <v>276</v>
      </c>
      <c r="F183" s="148" t="s">
        <v>277</v>
      </c>
      <c r="G183" s="148"/>
      <c r="H183" s="148"/>
      <c r="I183" s="148"/>
      <c r="J183" s="102" t="s">
        <v>90</v>
      </c>
      <c r="K183" s="103">
        <v>313.60000000000002</v>
      </c>
      <c r="L183" s="149">
        <v>0</v>
      </c>
      <c r="M183" s="149"/>
      <c r="N183" s="150">
        <f>ROUND(L183*K183,3)</f>
        <v>0</v>
      </c>
      <c r="O183" s="150"/>
      <c r="P183" s="150"/>
      <c r="Q183" s="150"/>
      <c r="R183" s="74"/>
      <c r="T183" s="105" t="s">
        <v>1</v>
      </c>
      <c r="U183" s="27" t="s">
        <v>23</v>
      </c>
      <c r="V183" s="23"/>
      <c r="W183" s="106">
        <f>V183*K183</f>
        <v>0</v>
      </c>
      <c r="X183" s="106">
        <v>7.8000000000000005E-7</v>
      </c>
      <c r="Y183" s="106">
        <f>X183*K183</f>
        <v>2.4460800000000005E-4</v>
      </c>
      <c r="Z183" s="106">
        <v>0</v>
      </c>
      <c r="AA183" s="107">
        <f>Z183*K183</f>
        <v>0</v>
      </c>
      <c r="AR183" s="10" t="s">
        <v>93</v>
      </c>
      <c r="AT183" s="10" t="s">
        <v>87</v>
      </c>
      <c r="AU183" s="10" t="s">
        <v>40</v>
      </c>
      <c r="AY183" s="10" t="s">
        <v>86</v>
      </c>
      <c r="BE183" s="54">
        <f>IF(U183="základná",N183,0)</f>
        <v>0</v>
      </c>
      <c r="BF183" s="54">
        <f>IF(U183="znížená",N183,0)</f>
        <v>0</v>
      </c>
      <c r="BG183" s="54">
        <f>IF(U183="zákl. prenesená",N183,0)</f>
        <v>0</v>
      </c>
      <c r="BH183" s="54">
        <f>IF(U183="zníž. prenesená",N183,0)</f>
        <v>0</v>
      </c>
      <c r="BI183" s="54">
        <f>IF(U183="nulová",N183,0)</f>
        <v>0</v>
      </c>
      <c r="BJ183" s="10" t="s">
        <v>40</v>
      </c>
      <c r="BK183" s="108">
        <f>ROUND(L183*K183,3)</f>
        <v>0</v>
      </c>
      <c r="BL183" s="10" t="s">
        <v>93</v>
      </c>
      <c r="BM183" s="10" t="s">
        <v>278</v>
      </c>
    </row>
    <row r="184" spans="2:65" s="1" customFormat="1" ht="31.5" customHeight="1">
      <c r="B184" s="71"/>
      <c r="C184" s="100" t="s">
        <v>279</v>
      </c>
      <c r="D184" s="100" t="s">
        <v>87</v>
      </c>
      <c r="E184" s="101" t="s">
        <v>103</v>
      </c>
      <c r="F184" s="148" t="s">
        <v>104</v>
      </c>
      <c r="G184" s="148"/>
      <c r="H184" s="148"/>
      <c r="I184" s="148"/>
      <c r="J184" s="102" t="s">
        <v>88</v>
      </c>
      <c r="K184" s="103">
        <v>89.21</v>
      </c>
      <c r="L184" s="149">
        <v>0</v>
      </c>
      <c r="M184" s="149"/>
      <c r="N184" s="150">
        <f>ROUND(L184*K184,3)</f>
        <v>0</v>
      </c>
      <c r="O184" s="150"/>
      <c r="P184" s="150"/>
      <c r="Q184" s="150"/>
      <c r="R184" s="74"/>
      <c r="T184" s="105" t="s">
        <v>1</v>
      </c>
      <c r="U184" s="27" t="s">
        <v>23</v>
      </c>
      <c r="V184" s="23"/>
      <c r="W184" s="106">
        <f>V184*K184</f>
        <v>0</v>
      </c>
      <c r="X184" s="106">
        <v>0</v>
      </c>
      <c r="Y184" s="106">
        <f>X184*K184</f>
        <v>0</v>
      </c>
      <c r="Z184" s="106">
        <v>0</v>
      </c>
      <c r="AA184" s="107">
        <f>Z184*K184</f>
        <v>0</v>
      </c>
      <c r="AR184" s="10" t="s">
        <v>93</v>
      </c>
      <c r="AT184" s="10" t="s">
        <v>87</v>
      </c>
      <c r="AU184" s="10" t="s">
        <v>40</v>
      </c>
      <c r="AY184" s="10" t="s">
        <v>86</v>
      </c>
      <c r="BE184" s="54">
        <f>IF(U184="základná",N184,0)</f>
        <v>0</v>
      </c>
      <c r="BF184" s="54">
        <f>IF(U184="znížená",N184,0)</f>
        <v>0</v>
      </c>
      <c r="BG184" s="54">
        <f>IF(U184="zákl. prenesená",N184,0)</f>
        <v>0</v>
      </c>
      <c r="BH184" s="54">
        <f>IF(U184="zníž. prenesená",N184,0)</f>
        <v>0</v>
      </c>
      <c r="BI184" s="54">
        <f>IF(U184="nulová",N184,0)</f>
        <v>0</v>
      </c>
      <c r="BJ184" s="10" t="s">
        <v>40</v>
      </c>
      <c r="BK184" s="108">
        <f>ROUND(L184*K184,3)</f>
        <v>0</v>
      </c>
      <c r="BL184" s="10" t="s">
        <v>93</v>
      </c>
      <c r="BM184" s="10" t="s">
        <v>280</v>
      </c>
    </row>
    <row r="185" spans="2:65" s="5" customFormat="1" ht="37.35" customHeight="1">
      <c r="B185" s="89"/>
      <c r="C185" s="90"/>
      <c r="D185" s="91" t="s">
        <v>114</v>
      </c>
      <c r="E185" s="91"/>
      <c r="F185" s="91"/>
      <c r="G185" s="91"/>
      <c r="H185" s="91"/>
      <c r="I185" s="91"/>
      <c r="J185" s="91"/>
      <c r="K185" s="91"/>
      <c r="L185" s="91"/>
      <c r="M185" s="91"/>
      <c r="N185" s="165">
        <f>BK185</f>
        <v>0</v>
      </c>
      <c r="O185" s="166"/>
      <c r="P185" s="166"/>
      <c r="Q185" s="166"/>
      <c r="R185" s="92"/>
      <c r="T185" s="93"/>
      <c r="U185" s="90"/>
      <c r="V185" s="90"/>
      <c r="W185" s="94">
        <f>W186</f>
        <v>0</v>
      </c>
      <c r="X185" s="90"/>
      <c r="Y185" s="94">
        <f>Y186</f>
        <v>0</v>
      </c>
      <c r="Z185" s="90"/>
      <c r="AA185" s="95">
        <f>AA186</f>
        <v>0</v>
      </c>
      <c r="AR185" s="96" t="s">
        <v>42</v>
      </c>
      <c r="AT185" s="97" t="s">
        <v>37</v>
      </c>
      <c r="AU185" s="97" t="s">
        <v>38</v>
      </c>
      <c r="AY185" s="96" t="s">
        <v>86</v>
      </c>
      <c r="BK185" s="98">
        <f>BK186</f>
        <v>0</v>
      </c>
    </row>
    <row r="186" spans="2:65" s="5" customFormat="1" ht="19.899999999999999" customHeight="1">
      <c r="B186" s="89"/>
      <c r="C186" s="90"/>
      <c r="D186" s="99" t="s">
        <v>115</v>
      </c>
      <c r="E186" s="99"/>
      <c r="F186" s="99"/>
      <c r="G186" s="99"/>
      <c r="H186" s="99"/>
      <c r="I186" s="99"/>
      <c r="J186" s="99"/>
      <c r="K186" s="99"/>
      <c r="L186" s="99"/>
      <c r="M186" s="99"/>
      <c r="N186" s="156">
        <f>BK186</f>
        <v>0</v>
      </c>
      <c r="O186" s="157"/>
      <c r="P186" s="157"/>
      <c r="Q186" s="157"/>
      <c r="R186" s="92"/>
      <c r="T186" s="93"/>
      <c r="U186" s="90"/>
      <c r="V186" s="90"/>
      <c r="W186" s="94">
        <f>W187</f>
        <v>0</v>
      </c>
      <c r="X186" s="90"/>
      <c r="Y186" s="94">
        <f>Y187</f>
        <v>0</v>
      </c>
      <c r="Z186" s="90"/>
      <c r="AA186" s="95">
        <f>AA187</f>
        <v>0</v>
      </c>
      <c r="AR186" s="96" t="s">
        <v>42</v>
      </c>
      <c r="AT186" s="97" t="s">
        <v>37</v>
      </c>
      <c r="AU186" s="97" t="s">
        <v>39</v>
      </c>
      <c r="AY186" s="96" t="s">
        <v>86</v>
      </c>
      <c r="BK186" s="98">
        <f>BK187</f>
        <v>0</v>
      </c>
    </row>
    <row r="187" spans="2:65" s="1" customFormat="1" ht="22.5" customHeight="1">
      <c r="B187" s="71"/>
      <c r="C187" s="100" t="s">
        <v>281</v>
      </c>
      <c r="D187" s="100" t="s">
        <v>87</v>
      </c>
      <c r="E187" s="101" t="s">
        <v>282</v>
      </c>
      <c r="F187" s="148" t="s">
        <v>283</v>
      </c>
      <c r="G187" s="148"/>
      <c r="H187" s="148"/>
      <c r="I187" s="148"/>
      <c r="J187" s="102" t="s">
        <v>284</v>
      </c>
      <c r="K187" s="103">
        <v>1</v>
      </c>
      <c r="L187" s="149">
        <v>0</v>
      </c>
      <c r="M187" s="149"/>
      <c r="N187" s="150">
        <f>ROUND(L187*K187,3)</f>
        <v>0</v>
      </c>
      <c r="O187" s="150"/>
      <c r="P187" s="150"/>
      <c r="Q187" s="150"/>
      <c r="R187" s="74"/>
      <c r="T187" s="105" t="s">
        <v>1</v>
      </c>
      <c r="U187" s="27" t="s">
        <v>23</v>
      </c>
      <c r="V187" s="23"/>
      <c r="W187" s="106">
        <f>V187*K187</f>
        <v>0</v>
      </c>
      <c r="X187" s="106">
        <v>0</v>
      </c>
      <c r="Y187" s="106">
        <f>X187*K187</f>
        <v>0</v>
      </c>
      <c r="Z187" s="106">
        <v>0</v>
      </c>
      <c r="AA187" s="107">
        <f>Z187*K187</f>
        <v>0</v>
      </c>
      <c r="AR187" s="10" t="s">
        <v>285</v>
      </c>
      <c r="AT187" s="10" t="s">
        <v>87</v>
      </c>
      <c r="AU187" s="10" t="s">
        <v>40</v>
      </c>
      <c r="AY187" s="10" t="s">
        <v>86</v>
      </c>
      <c r="BE187" s="54">
        <f>IF(U187="základná",N187,0)</f>
        <v>0</v>
      </c>
      <c r="BF187" s="54">
        <f>IF(U187="znížená",N187,0)</f>
        <v>0</v>
      </c>
      <c r="BG187" s="54">
        <f>IF(U187="zákl. prenesená",N187,0)</f>
        <v>0</v>
      </c>
      <c r="BH187" s="54">
        <f>IF(U187="zníž. prenesená",N187,0)</f>
        <v>0</v>
      </c>
      <c r="BI187" s="54">
        <f>IF(U187="nulová",N187,0)</f>
        <v>0</v>
      </c>
      <c r="BJ187" s="10" t="s">
        <v>40</v>
      </c>
      <c r="BK187" s="108">
        <f>ROUND(L187*K187,3)</f>
        <v>0</v>
      </c>
      <c r="BL187" s="10" t="s">
        <v>285</v>
      </c>
      <c r="BM187" s="10" t="s">
        <v>286</v>
      </c>
    </row>
    <row r="188" spans="2:65" s="1" customFormat="1" ht="49.9" customHeight="1">
      <c r="B188" s="22"/>
      <c r="C188" s="23"/>
      <c r="D188" s="91" t="s">
        <v>108</v>
      </c>
      <c r="E188" s="23"/>
      <c r="F188" s="23"/>
      <c r="G188" s="23"/>
      <c r="H188" s="23"/>
      <c r="I188" s="23"/>
      <c r="J188" s="23"/>
      <c r="K188" s="23"/>
      <c r="L188" s="23"/>
      <c r="M188" s="23"/>
      <c r="N188" s="165">
        <f>BK188</f>
        <v>0</v>
      </c>
      <c r="O188" s="166"/>
      <c r="P188" s="166"/>
      <c r="Q188" s="166"/>
      <c r="R188" s="24"/>
      <c r="T188" s="113"/>
      <c r="U188" s="38"/>
      <c r="V188" s="38"/>
      <c r="W188" s="38"/>
      <c r="X188" s="38"/>
      <c r="Y188" s="38"/>
      <c r="Z188" s="38"/>
      <c r="AA188" s="40"/>
      <c r="AT188" s="10" t="s">
        <v>37</v>
      </c>
      <c r="AU188" s="10" t="s">
        <v>38</v>
      </c>
      <c r="AY188" s="10" t="s">
        <v>109</v>
      </c>
      <c r="BK188" s="108">
        <v>0</v>
      </c>
    </row>
    <row r="189" spans="2:65" s="1" customFormat="1" ht="6.95" customHeight="1">
      <c r="B189" s="41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3"/>
    </row>
  </sheetData>
  <mergeCells count="232">
    <mergeCell ref="N188:Q188"/>
    <mergeCell ref="L181:M181"/>
    <mergeCell ref="N181:Q181"/>
    <mergeCell ref="L179:M179"/>
    <mergeCell ref="L180:M180"/>
    <mergeCell ref="L183:M183"/>
    <mergeCell ref="F181:I181"/>
    <mergeCell ref="F179:I179"/>
    <mergeCell ref="F180:I180"/>
    <mergeCell ref="F183:I183"/>
    <mergeCell ref="F187:I187"/>
    <mergeCell ref="N186:Q186"/>
    <mergeCell ref="L187:M187"/>
    <mergeCell ref="N187:Q187"/>
    <mergeCell ref="N175:Q175"/>
    <mergeCell ref="N178:Q178"/>
    <mergeCell ref="N185:Q185"/>
    <mergeCell ref="N180:Q180"/>
    <mergeCell ref="N183:Q183"/>
    <mergeCell ref="N179:Q179"/>
    <mergeCell ref="N182:Q182"/>
    <mergeCell ref="N176:Q176"/>
    <mergeCell ref="N177:Q177"/>
    <mergeCell ref="H1:K1"/>
    <mergeCell ref="L152:M152"/>
    <mergeCell ref="F155:I155"/>
    <mergeCell ref="L155:M155"/>
    <mergeCell ref="F154:I154"/>
    <mergeCell ref="L154:M154"/>
    <mergeCell ref="F148:I148"/>
    <mergeCell ref="F145:I145"/>
    <mergeCell ref="L145:M145"/>
    <mergeCell ref="L146:M146"/>
    <mergeCell ref="L141:M141"/>
    <mergeCell ref="L140:M140"/>
    <mergeCell ref="L139:M139"/>
    <mergeCell ref="F140:I140"/>
    <mergeCell ref="F139:I139"/>
    <mergeCell ref="L148:M148"/>
    <mergeCell ref="S2:AC2"/>
    <mergeCell ref="N127:Q127"/>
    <mergeCell ref="N157:Q157"/>
    <mergeCell ref="N149:Q149"/>
    <mergeCell ref="N139:Q139"/>
    <mergeCell ref="N154:Q154"/>
    <mergeCell ref="N150:Q150"/>
    <mergeCell ref="N138:Q138"/>
    <mergeCell ref="N152:Q152"/>
    <mergeCell ref="N148:Q148"/>
    <mergeCell ref="F184:I184"/>
    <mergeCell ref="L184:M184"/>
    <mergeCell ref="N184:Q184"/>
    <mergeCell ref="N159:Q159"/>
    <mergeCell ref="N160:Q160"/>
    <mergeCell ref="N168:Q168"/>
    <mergeCell ref="F172:I172"/>
    <mergeCell ref="L172:M172"/>
    <mergeCell ref="N170:Q170"/>
    <mergeCell ref="L178:M178"/>
    <mergeCell ref="N155:Q155"/>
    <mergeCell ref="F151:I151"/>
    <mergeCell ref="L151:M151"/>
    <mergeCell ref="N151:Q151"/>
    <mergeCell ref="L153:M153"/>
    <mergeCell ref="N153:Q153"/>
    <mergeCell ref="F152:I152"/>
    <mergeCell ref="N164:Q164"/>
    <mergeCell ref="L169:M169"/>
    <mergeCell ref="N169:Q169"/>
    <mergeCell ref="N167:Q167"/>
    <mergeCell ref="L168:M168"/>
    <mergeCell ref="N171:Q171"/>
    <mergeCell ref="N166:Q166"/>
    <mergeCell ref="L167:M167"/>
    <mergeCell ref="L171:M171"/>
    <mergeCell ref="N173:Q173"/>
    <mergeCell ref="L166:M166"/>
    <mergeCell ref="N174:Q174"/>
    <mergeCell ref="L173:M173"/>
    <mergeCell ref="N172:Q172"/>
    <mergeCell ref="F178:I178"/>
    <mergeCell ref="F168:I168"/>
    <mergeCell ref="L175:M175"/>
    <mergeCell ref="F171:I171"/>
    <mergeCell ref="F175:I175"/>
    <mergeCell ref="F174:I174"/>
    <mergeCell ref="L174:M174"/>
    <mergeCell ref="F173:I173"/>
    <mergeCell ref="F176:I176"/>
    <mergeCell ref="F163:I163"/>
    <mergeCell ref="F169:I169"/>
    <mergeCell ref="F167:I167"/>
    <mergeCell ref="F165:I165"/>
    <mergeCell ref="F166:I166"/>
    <mergeCell ref="L176:M176"/>
    <mergeCell ref="L165:M165"/>
    <mergeCell ref="N165:Q165"/>
    <mergeCell ref="F149:I149"/>
    <mergeCell ref="L149:M149"/>
    <mergeCell ref="F150:I150"/>
    <mergeCell ref="L150:M150"/>
    <mergeCell ref="N162:Q162"/>
    <mergeCell ref="L163:M163"/>
    <mergeCell ref="F161:I161"/>
    <mergeCell ref="F153:I153"/>
    <mergeCell ref="L156:M156"/>
    <mergeCell ref="N156:Q156"/>
    <mergeCell ref="L161:M161"/>
    <mergeCell ref="F162:I162"/>
    <mergeCell ref="L162:M162"/>
    <mergeCell ref="N158:Q158"/>
    <mergeCell ref="N161:Q161"/>
    <mergeCell ref="F158:I158"/>
    <mergeCell ref="L158:M158"/>
    <mergeCell ref="F156:I156"/>
    <mergeCell ref="N163:Q163"/>
    <mergeCell ref="F147:I147"/>
    <mergeCell ref="L147:M147"/>
    <mergeCell ref="F126:I126"/>
    <mergeCell ref="L126:M126"/>
    <mergeCell ref="N126:Q126"/>
    <mergeCell ref="F137:I137"/>
    <mergeCell ref="L137:M137"/>
    <mergeCell ref="N144:Q144"/>
    <mergeCell ref="N147:Q147"/>
    <mergeCell ref="N146:Q146"/>
    <mergeCell ref="F146:I146"/>
    <mergeCell ref="L143:M143"/>
    <mergeCell ref="N143:Q143"/>
    <mergeCell ref="F144:I144"/>
    <mergeCell ref="L144:M144"/>
    <mergeCell ref="F143:I143"/>
    <mergeCell ref="N135:Q135"/>
    <mergeCell ref="N136:Q136"/>
    <mergeCell ref="N128:Q128"/>
    <mergeCell ref="N129:Q129"/>
    <mergeCell ref="N133:Q133"/>
    <mergeCell ref="N131:Q131"/>
    <mergeCell ref="N134:Q134"/>
    <mergeCell ref="F141:I141"/>
    <mergeCell ref="N145:Q145"/>
    <mergeCell ref="N142:Q142"/>
    <mergeCell ref="F136:I136"/>
    <mergeCell ref="L136:M136"/>
    <mergeCell ref="N137:Q137"/>
    <mergeCell ref="N141:Q141"/>
    <mergeCell ref="N140:Q140"/>
    <mergeCell ref="F138:I138"/>
    <mergeCell ref="L138:M138"/>
    <mergeCell ref="L134:M134"/>
    <mergeCell ref="L133:M133"/>
    <mergeCell ref="F135:I135"/>
    <mergeCell ref="L135:M135"/>
    <mergeCell ref="F133:I133"/>
    <mergeCell ref="F134:I134"/>
    <mergeCell ref="F131:I131"/>
    <mergeCell ref="F132:I132"/>
    <mergeCell ref="M123:Q123"/>
    <mergeCell ref="M124:Q124"/>
    <mergeCell ref="L132:M132"/>
    <mergeCell ref="N132:Q132"/>
    <mergeCell ref="L131:M131"/>
    <mergeCell ref="N130:Q130"/>
    <mergeCell ref="N106:Q106"/>
    <mergeCell ref="F119:P119"/>
    <mergeCell ref="N108:Q108"/>
    <mergeCell ref="L110:Q110"/>
    <mergeCell ref="F130:I130"/>
    <mergeCell ref="L130:M130"/>
    <mergeCell ref="N91:Q91"/>
    <mergeCell ref="M35:P35"/>
    <mergeCell ref="H36:J36"/>
    <mergeCell ref="M36:P36"/>
    <mergeCell ref="N89:Q89"/>
    <mergeCell ref="N90:Q90"/>
    <mergeCell ref="H35:J35"/>
    <mergeCell ref="N104:Q104"/>
    <mergeCell ref="D105:H105"/>
    <mergeCell ref="N105:Q105"/>
    <mergeCell ref="D107:H107"/>
    <mergeCell ref="N107:Q107"/>
    <mergeCell ref="M121:P121"/>
    <mergeCell ref="C116:Q116"/>
    <mergeCell ref="D104:H104"/>
    <mergeCell ref="F118:P118"/>
    <mergeCell ref="D106:H106"/>
    <mergeCell ref="D103:H103"/>
    <mergeCell ref="N103:Q103"/>
    <mergeCell ref="N102:Q102"/>
    <mergeCell ref="N88:Q88"/>
    <mergeCell ref="N96:Q96"/>
    <mergeCell ref="N100:Q100"/>
    <mergeCell ref="N92:Q92"/>
    <mergeCell ref="N93:Q93"/>
    <mergeCell ref="N94:Q94"/>
    <mergeCell ref="N95:Q95"/>
    <mergeCell ref="M30:P30"/>
    <mergeCell ref="O9:P9"/>
    <mergeCell ref="O11:P11"/>
    <mergeCell ref="O12:P12"/>
    <mergeCell ref="O14:P14"/>
    <mergeCell ref="L38:P38"/>
    <mergeCell ref="E15:L15"/>
    <mergeCell ref="O15:P15"/>
    <mergeCell ref="H34:J34"/>
    <mergeCell ref="M34:P34"/>
    <mergeCell ref="M28:P28"/>
    <mergeCell ref="O20:P20"/>
    <mergeCell ref="O21:P21"/>
    <mergeCell ref="O17:P17"/>
    <mergeCell ref="O18:P18"/>
    <mergeCell ref="H33:J33"/>
    <mergeCell ref="H32:J32"/>
    <mergeCell ref="M32:P32"/>
    <mergeCell ref="C86:G86"/>
    <mergeCell ref="N86:Q86"/>
    <mergeCell ref="C76:Q76"/>
    <mergeCell ref="F78:P78"/>
    <mergeCell ref="F79:P79"/>
    <mergeCell ref="M81:P81"/>
    <mergeCell ref="M83:Q83"/>
    <mergeCell ref="M84:Q84"/>
    <mergeCell ref="N97:Q97"/>
    <mergeCell ref="N98:Q98"/>
    <mergeCell ref="N99:Q99"/>
    <mergeCell ref="M33:P33"/>
    <mergeCell ref="C2:Q2"/>
    <mergeCell ref="C4:Q4"/>
    <mergeCell ref="F6:P6"/>
    <mergeCell ref="F7:P7"/>
    <mergeCell ref="E24:L24"/>
    <mergeCell ref="M27:P27"/>
  </mergeCells>
  <phoneticPr fontId="25" type="noConversion"/>
  <hyperlinks>
    <hyperlink ref="F1:G1" location="C2" display="1) Krycí list rozpočtu"/>
    <hyperlink ref="H1:K1" location="C86" display="2) Rekapitulácia rozpočtu"/>
    <hyperlink ref="L1" location="C126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2 - Oprava fasády veže a ...</vt:lpstr>
      <vt:lpstr>'2 - Oprava fasády veže a ...'!Názvy_tlače</vt:lpstr>
      <vt:lpstr>'2 - Oprava fasády veže a ...'!Oblasť_tlače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DESKTOP-AM2GMU1\Grund</dc:creator>
  <cp:lastModifiedBy>OCX</cp:lastModifiedBy>
  <cp:lastPrinted>2017-01-20T09:09:09Z</cp:lastPrinted>
  <dcterms:created xsi:type="dcterms:W3CDTF">2017-01-13T12:03:03Z</dcterms:created>
  <dcterms:modified xsi:type="dcterms:W3CDTF">2017-01-30T11:53:43Z</dcterms:modified>
</cp:coreProperties>
</file>