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10215"/>
  </bookViews>
  <sheets>
    <sheet name="Rekapitulácia stavby" sheetId="1" r:id="rId1"/>
    <sheet name="1 - Okapové chodníky a vo..." sheetId="2" r:id="rId2"/>
    <sheet name="2 - Spevnené plochy pri k..." sheetId="3" r:id="rId3"/>
    <sheet name="3 - Okapové chodníky - Zd..." sheetId="4" r:id="rId4"/>
  </sheets>
  <definedNames>
    <definedName name="_xlnm.Print_Titles" localSheetId="1">'1 - Okapové chodníky a vo...'!$127:$127</definedName>
    <definedName name="_xlnm.Print_Titles" localSheetId="2">'2 - Spevnené plochy pri k...'!$123:$123</definedName>
    <definedName name="_xlnm.Print_Titles" localSheetId="3">'3 - Okapové chodníky - Zd...'!$123:$123</definedName>
    <definedName name="_xlnm.Print_Titles" localSheetId="0">'Rekapitulácia stavby'!$85:$85</definedName>
    <definedName name="_xlnm.Print_Area" localSheetId="1">'1 - Okapové chodníky a vo...'!$C$4:$Q$70,'1 - Okapové chodníky a vo...'!$C$76:$Q$111,'1 - Okapové chodníky a vo...'!$C$117:$Q$175</definedName>
    <definedName name="_xlnm.Print_Area" localSheetId="2">'2 - Spevnené plochy pri k...'!$C$4:$Q$70,'2 - Spevnené plochy pri k...'!$C$76:$Q$107,'2 - Spevnené plochy pri k...'!$C$113:$Q$163</definedName>
    <definedName name="_xlnm.Print_Area" localSheetId="3">'3 - Okapové chodníky - Zd...'!$C$4:$Q$70,'3 - Okapové chodníky - Zd...'!$C$76:$Q$107,'3 - Okapové chodníky - Zd...'!$C$113:$Q$149</definedName>
    <definedName name="_xlnm.Print_Area" localSheetId="0">'Rekapitulácia stavby'!$C$4:$AP$70,'Rekapitulácia stavby'!$C$76:$AP$98</definedName>
  </definedNames>
  <calcPr calcId="114210" fullCalcOnLoad="1"/>
</workbook>
</file>

<file path=xl/calcChain.xml><?xml version="1.0" encoding="utf-8"?>
<calcChain xmlns="http://schemas.openxmlformats.org/spreadsheetml/2006/main">
  <c r="AY90" i="1"/>
  <c r="AX90"/>
  <c r="BI149" i="4"/>
  <c r="BH149"/>
  <c r="BG149"/>
  <c r="BE149"/>
  <c r="AA149"/>
  <c r="Y149"/>
  <c r="W149"/>
  <c r="BK149"/>
  <c r="BF149"/>
  <c r="BI148"/>
  <c r="BH148"/>
  <c r="BG148"/>
  <c r="BE148"/>
  <c r="AA148"/>
  <c r="Y148"/>
  <c r="Y147"/>
  <c r="Y146"/>
  <c r="W148"/>
  <c r="BK148"/>
  <c r="BK147"/>
  <c r="BF148"/>
  <c r="BI145"/>
  <c r="BH145"/>
  <c r="BG145"/>
  <c r="BE145"/>
  <c r="AA145"/>
  <c r="AA144"/>
  <c r="Y145"/>
  <c r="Y144"/>
  <c r="W145"/>
  <c r="W144"/>
  <c r="BK145"/>
  <c r="BK144"/>
  <c r="BF145"/>
  <c r="BI143"/>
  <c r="BH143"/>
  <c r="BG143"/>
  <c r="BE143"/>
  <c r="AA143"/>
  <c r="Y143"/>
  <c r="W143"/>
  <c r="BK143"/>
  <c r="BF143"/>
  <c r="BI142"/>
  <c r="BH142"/>
  <c r="BG142"/>
  <c r="BE142"/>
  <c r="AA142"/>
  <c r="Y142"/>
  <c r="W142"/>
  <c r="BK142"/>
  <c r="BF142"/>
  <c r="BI141"/>
  <c r="BH141"/>
  <c r="BG141"/>
  <c r="BE141"/>
  <c r="AA141"/>
  <c r="Y141"/>
  <c r="W141"/>
  <c r="BK141"/>
  <c r="BF141"/>
  <c r="BI140"/>
  <c r="BH140"/>
  <c r="BG140"/>
  <c r="BE140"/>
  <c r="AA140"/>
  <c r="Y140"/>
  <c r="W140"/>
  <c r="BK140"/>
  <c r="BF140"/>
  <c r="BI139"/>
  <c r="BH139"/>
  <c r="BG139"/>
  <c r="BE139"/>
  <c r="AA139"/>
  <c r="Y139"/>
  <c r="W139"/>
  <c r="BK139"/>
  <c r="BF139"/>
  <c r="BI138"/>
  <c r="BH138"/>
  <c r="BG138"/>
  <c r="BF138"/>
  <c r="BE138"/>
  <c r="AA138"/>
  <c r="Y138"/>
  <c r="W138"/>
  <c r="BK138"/>
  <c r="BI137"/>
  <c r="BH137"/>
  <c r="BG137"/>
  <c r="BE137"/>
  <c r="AA137"/>
  <c r="Y137"/>
  <c r="W137"/>
  <c r="BK137"/>
  <c r="BF137"/>
  <c r="BI136"/>
  <c r="BH136"/>
  <c r="BG136"/>
  <c r="BF136"/>
  <c r="BE136"/>
  <c r="AA136"/>
  <c r="Y136"/>
  <c r="W136"/>
  <c r="W135"/>
  <c r="BK136"/>
  <c r="BI134"/>
  <c r="BH134"/>
  <c r="BG134"/>
  <c r="BE134"/>
  <c r="AA134"/>
  <c r="Y134"/>
  <c r="W134"/>
  <c r="BK134"/>
  <c r="BF134"/>
  <c r="BI133"/>
  <c r="BH133"/>
  <c r="BG133"/>
  <c r="BE133"/>
  <c r="AA133"/>
  <c r="AA132"/>
  <c r="Y133"/>
  <c r="W133"/>
  <c r="BK133"/>
  <c r="BK132"/>
  <c r="BF133"/>
  <c r="BI131"/>
  <c r="BH131"/>
  <c r="BG131"/>
  <c r="BF131"/>
  <c r="BE131"/>
  <c r="AA131"/>
  <c r="AA130"/>
  <c r="Y131"/>
  <c r="Y130"/>
  <c r="W131"/>
  <c r="W130"/>
  <c r="BK131"/>
  <c r="BK130"/>
  <c r="BI129"/>
  <c r="BH129"/>
  <c r="BG129"/>
  <c r="BE129"/>
  <c r="AA129"/>
  <c r="Y129"/>
  <c r="W129"/>
  <c r="BK129"/>
  <c r="BF129"/>
  <c r="BI128"/>
  <c r="BH128"/>
  <c r="BG128"/>
  <c r="BE128"/>
  <c r="AA128"/>
  <c r="Y128"/>
  <c r="W128"/>
  <c r="BK128"/>
  <c r="BF128"/>
  <c r="BI127"/>
  <c r="BH127"/>
  <c r="BG127"/>
  <c r="BE127"/>
  <c r="AA127"/>
  <c r="Y127"/>
  <c r="W127"/>
  <c r="W126"/>
  <c r="BK127"/>
  <c r="BF127"/>
  <c r="BI105"/>
  <c r="BH105"/>
  <c r="BG105"/>
  <c r="BE105"/>
  <c r="BI104"/>
  <c r="BH104"/>
  <c r="BG104"/>
  <c r="BE104"/>
  <c r="BI103"/>
  <c r="BH103"/>
  <c r="BG103"/>
  <c r="BE103"/>
  <c r="BI102"/>
  <c r="BH102"/>
  <c r="BG102"/>
  <c r="BE102"/>
  <c r="BI101"/>
  <c r="BH101"/>
  <c r="BG101"/>
  <c r="BE101"/>
  <c r="BI100"/>
  <c r="BH100"/>
  <c r="BC90" i="1"/>
  <c r="BG100" i="4"/>
  <c r="BE100"/>
  <c r="BK159" i="3"/>
  <c r="BK158"/>
  <c r="AY89" i="1"/>
  <c r="AX89"/>
  <c r="BI163" i="3"/>
  <c r="BH163"/>
  <c r="BG163"/>
  <c r="BE163"/>
  <c r="AA163"/>
  <c r="Y163"/>
  <c r="W163"/>
  <c r="BK163"/>
  <c r="BF163"/>
  <c r="BI162"/>
  <c r="BH162"/>
  <c r="BG162"/>
  <c r="BF162"/>
  <c r="BE162"/>
  <c r="AA162"/>
  <c r="Y162"/>
  <c r="W162"/>
  <c r="W161"/>
  <c r="W160"/>
  <c r="BK162"/>
  <c r="BK161"/>
  <c r="BK160"/>
  <c r="BI159"/>
  <c r="BH159"/>
  <c r="BG159"/>
  <c r="BE159"/>
  <c r="AA159"/>
  <c r="AA158"/>
  <c r="Y159"/>
  <c r="Y158"/>
  <c r="W159"/>
  <c r="W158"/>
  <c r="BF159"/>
  <c r="BI157"/>
  <c r="BH157"/>
  <c r="BG157"/>
  <c r="BE157"/>
  <c r="AA157"/>
  <c r="Y157"/>
  <c r="W157"/>
  <c r="BK157"/>
  <c r="BF157"/>
  <c r="BI156"/>
  <c r="BH156"/>
  <c r="BG156"/>
  <c r="BF156"/>
  <c r="BE156"/>
  <c r="AA156"/>
  <c r="Y156"/>
  <c r="W156"/>
  <c r="BK156"/>
  <c r="BI155"/>
  <c r="BH155"/>
  <c r="BG155"/>
  <c r="BE155"/>
  <c r="AA155"/>
  <c r="Y155"/>
  <c r="W155"/>
  <c r="BK155"/>
  <c r="BF155"/>
  <c r="BI154"/>
  <c r="BH154"/>
  <c r="BG154"/>
  <c r="BF154"/>
  <c r="BE154"/>
  <c r="AA154"/>
  <c r="Y154"/>
  <c r="W154"/>
  <c r="BK154"/>
  <c r="BI153"/>
  <c r="BH153"/>
  <c r="BG153"/>
  <c r="BE153"/>
  <c r="AA153"/>
  <c r="Y153"/>
  <c r="W153"/>
  <c r="BK153"/>
  <c r="BF153"/>
  <c r="BI152"/>
  <c r="BH152"/>
  <c r="BG152"/>
  <c r="BE152"/>
  <c r="AA152"/>
  <c r="Y152"/>
  <c r="W152"/>
  <c r="BK152"/>
  <c r="BF152"/>
  <c r="BI151"/>
  <c r="BH151"/>
  <c r="BG151"/>
  <c r="BE151"/>
  <c r="AA151"/>
  <c r="Y151"/>
  <c r="W151"/>
  <c r="BK151"/>
  <c r="BF151"/>
  <c r="BI150"/>
  <c r="BH150"/>
  <c r="BG150"/>
  <c r="BE150"/>
  <c r="AA150"/>
  <c r="Y150"/>
  <c r="W150"/>
  <c r="BK150"/>
  <c r="BF150"/>
  <c r="BI149"/>
  <c r="BH149"/>
  <c r="BG149"/>
  <c r="BE149"/>
  <c r="AA149"/>
  <c r="Y149"/>
  <c r="W149"/>
  <c r="BK149"/>
  <c r="BF149"/>
  <c r="BI148"/>
  <c r="BH148"/>
  <c r="BG148"/>
  <c r="BE148"/>
  <c r="AA148"/>
  <c r="Y148"/>
  <c r="W148"/>
  <c r="W147"/>
  <c r="BK148"/>
  <c r="BF148"/>
  <c r="BI146"/>
  <c r="BH146"/>
  <c r="BG146"/>
  <c r="BE146"/>
  <c r="AA146"/>
  <c r="Y146"/>
  <c r="W146"/>
  <c r="BK146"/>
  <c r="BF146"/>
  <c r="BI145"/>
  <c r="BH145"/>
  <c r="BG145"/>
  <c r="BE145"/>
  <c r="AA145"/>
  <c r="Y145"/>
  <c r="W145"/>
  <c r="BK145"/>
  <c r="BF145"/>
  <c r="BI144"/>
  <c r="BH144"/>
  <c r="BG144"/>
  <c r="BF144"/>
  <c r="BE144"/>
  <c r="AA144"/>
  <c r="Y144"/>
  <c r="W144"/>
  <c r="BK144"/>
  <c r="BI143"/>
  <c r="BH143"/>
  <c r="BG143"/>
  <c r="BE143"/>
  <c r="AA143"/>
  <c r="Y143"/>
  <c r="W143"/>
  <c r="BK143"/>
  <c r="BF143"/>
  <c r="BI142"/>
  <c r="BH142"/>
  <c r="BG142"/>
  <c r="BF142"/>
  <c r="BE142"/>
  <c r="AA142"/>
  <c r="Y142"/>
  <c r="W142"/>
  <c r="W141"/>
  <c r="BK142"/>
  <c r="BI140"/>
  <c r="BH140"/>
  <c r="BG140"/>
  <c r="BE140"/>
  <c r="AA140"/>
  <c r="AA139"/>
  <c r="Y140"/>
  <c r="Y139"/>
  <c r="W140"/>
  <c r="W139"/>
  <c r="BK140"/>
  <c r="BK139"/>
  <c r="BF140"/>
  <c r="BI138"/>
  <c r="BH138"/>
  <c r="BG138"/>
  <c r="BE138"/>
  <c r="AA138"/>
  <c r="Y138"/>
  <c r="W138"/>
  <c r="BK138"/>
  <c r="BF138"/>
  <c r="BI137"/>
  <c r="BH137"/>
  <c r="BG137"/>
  <c r="BF137"/>
  <c r="BE137"/>
  <c r="AA137"/>
  <c r="Y137"/>
  <c r="W137"/>
  <c r="BK137"/>
  <c r="BI136"/>
  <c r="BH136"/>
  <c r="BG136"/>
  <c r="BE136"/>
  <c r="AA136"/>
  <c r="Y136"/>
  <c r="W136"/>
  <c r="BK136"/>
  <c r="BF136"/>
  <c r="BI135"/>
  <c r="BH135"/>
  <c r="BG135"/>
  <c r="BE135"/>
  <c r="AA135"/>
  <c r="Y135"/>
  <c r="W135"/>
  <c r="BK135"/>
  <c r="BF135"/>
  <c r="BI134"/>
  <c r="BH134"/>
  <c r="BG134"/>
  <c r="BE134"/>
  <c r="AA134"/>
  <c r="Y134"/>
  <c r="W134"/>
  <c r="BK134"/>
  <c r="BF134"/>
  <c r="BI133"/>
  <c r="BH133"/>
  <c r="BG133"/>
  <c r="BE133"/>
  <c r="AA133"/>
  <c r="Y133"/>
  <c r="W133"/>
  <c r="BK133"/>
  <c r="BF133"/>
  <c r="BI132"/>
  <c r="BH132"/>
  <c r="BG132"/>
  <c r="BE132"/>
  <c r="AA132"/>
  <c r="Y132"/>
  <c r="W132"/>
  <c r="BK132"/>
  <c r="BF132"/>
  <c r="BI131"/>
  <c r="BH131"/>
  <c r="BG131"/>
  <c r="BF131"/>
  <c r="BE131"/>
  <c r="AA131"/>
  <c r="Y131"/>
  <c r="W131"/>
  <c r="BK131"/>
  <c r="BI130"/>
  <c r="BH130"/>
  <c r="BG130"/>
  <c r="BE130"/>
  <c r="AA130"/>
  <c r="Y130"/>
  <c r="W130"/>
  <c r="BK130"/>
  <c r="BF130"/>
  <c r="BI129"/>
  <c r="BH129"/>
  <c r="BG129"/>
  <c r="BF129"/>
  <c r="BE129"/>
  <c r="AA129"/>
  <c r="Y129"/>
  <c r="W129"/>
  <c r="BK129"/>
  <c r="BI128"/>
  <c r="BH128"/>
  <c r="BG128"/>
  <c r="BE128"/>
  <c r="AA128"/>
  <c r="Y128"/>
  <c r="W128"/>
  <c r="BK128"/>
  <c r="BF128"/>
  <c r="BI127"/>
  <c r="BH127"/>
  <c r="BG127"/>
  <c r="BE127"/>
  <c r="AA127"/>
  <c r="Y127"/>
  <c r="W127"/>
  <c r="BK127"/>
  <c r="BK126"/>
  <c r="BF127"/>
  <c r="BI105"/>
  <c r="BH105"/>
  <c r="BG105"/>
  <c r="BE105"/>
  <c r="BI104"/>
  <c r="BH104"/>
  <c r="BG104"/>
  <c r="BE104"/>
  <c r="BI103"/>
  <c r="BH103"/>
  <c r="BG103"/>
  <c r="BE103"/>
  <c r="BI102"/>
  <c r="BH102"/>
  <c r="BG102"/>
  <c r="BE102"/>
  <c r="BI101"/>
  <c r="BH101"/>
  <c r="BG101"/>
  <c r="BE101"/>
  <c r="BI100"/>
  <c r="BH100"/>
  <c r="BG100"/>
  <c r="BB89" i="1"/>
  <c r="BE100" i="3"/>
  <c r="AY88" i="1"/>
  <c r="AX88"/>
  <c r="BI175" i="2"/>
  <c r="BH175"/>
  <c r="BG175"/>
  <c r="BE175"/>
  <c r="AA175"/>
  <c r="Y175"/>
  <c r="W175"/>
  <c r="BK175"/>
  <c r="BF175"/>
  <c r="BI174"/>
  <c r="BH174"/>
  <c r="BG174"/>
  <c r="BE174"/>
  <c r="AA174"/>
  <c r="Y174"/>
  <c r="W174"/>
  <c r="BK174"/>
  <c r="BF174"/>
  <c r="BI173"/>
  <c r="BH173"/>
  <c r="BG173"/>
  <c r="BE173"/>
  <c r="AA173"/>
  <c r="Y173"/>
  <c r="W173"/>
  <c r="BK173"/>
  <c r="BF173"/>
  <c r="BI172"/>
  <c r="BH172"/>
  <c r="BG172"/>
  <c r="BE172"/>
  <c r="AA172"/>
  <c r="Y172"/>
  <c r="W172"/>
  <c r="BK172"/>
  <c r="BF172"/>
  <c r="BI171"/>
  <c r="BH171"/>
  <c r="BG171"/>
  <c r="BF171"/>
  <c r="BE171"/>
  <c r="AA171"/>
  <c r="Y171"/>
  <c r="W171"/>
  <c r="BK171"/>
  <c r="BI170"/>
  <c r="BH170"/>
  <c r="BG170"/>
  <c r="BE170"/>
  <c r="AA170"/>
  <c r="Y170"/>
  <c r="W170"/>
  <c r="BK170"/>
  <c r="BF170"/>
  <c r="BI169"/>
  <c r="BH169"/>
  <c r="BG169"/>
  <c r="BF169"/>
  <c r="BE169"/>
  <c r="AA169"/>
  <c r="Y169"/>
  <c r="W169"/>
  <c r="BK169"/>
  <c r="BI168"/>
  <c r="BH168"/>
  <c r="BG168"/>
  <c r="BE168"/>
  <c r="AA168"/>
  <c r="Y168"/>
  <c r="W168"/>
  <c r="BK168"/>
  <c r="BF168"/>
  <c r="BI166"/>
  <c r="BH166"/>
  <c r="BG166"/>
  <c r="BE166"/>
  <c r="AA166"/>
  <c r="Y166"/>
  <c r="W166"/>
  <c r="BK166"/>
  <c r="BF166"/>
  <c r="BI165"/>
  <c r="BH165"/>
  <c r="BG165"/>
  <c r="BF165"/>
  <c r="BE165"/>
  <c r="AA165"/>
  <c r="Y165"/>
  <c r="W165"/>
  <c r="W164"/>
  <c r="BK165"/>
  <c r="BK164"/>
  <c r="BI163"/>
  <c r="BH163"/>
  <c r="BG163"/>
  <c r="BE163"/>
  <c r="AA163"/>
  <c r="Y163"/>
  <c r="W163"/>
  <c r="BK163"/>
  <c r="BF163"/>
  <c r="BI162"/>
  <c r="BH162"/>
  <c r="BG162"/>
  <c r="BF162"/>
  <c r="BE162"/>
  <c r="AA162"/>
  <c r="Y162"/>
  <c r="W162"/>
  <c r="BK162"/>
  <c r="BI161"/>
  <c r="BH161"/>
  <c r="BG161"/>
  <c r="BE161"/>
  <c r="AA161"/>
  <c r="AA160"/>
  <c r="Y161"/>
  <c r="W161"/>
  <c r="BK161"/>
  <c r="BF161"/>
  <c r="BI158"/>
  <c r="BH158"/>
  <c r="BG158"/>
  <c r="BE158"/>
  <c r="AA158"/>
  <c r="AA157"/>
  <c r="Y158"/>
  <c r="Y157"/>
  <c r="W158"/>
  <c r="W157"/>
  <c r="BK158"/>
  <c r="BK157"/>
  <c r="BF158"/>
  <c r="BI156"/>
  <c r="BH156"/>
  <c r="BG156"/>
  <c r="BE156"/>
  <c r="AA156"/>
  <c r="Y156"/>
  <c r="W156"/>
  <c r="BK156"/>
  <c r="BF156"/>
  <c r="BI155"/>
  <c r="BH155"/>
  <c r="BG155"/>
  <c r="BF155"/>
  <c r="BE155"/>
  <c r="AA155"/>
  <c r="Y155"/>
  <c r="W155"/>
  <c r="BK155"/>
  <c r="BI154"/>
  <c r="BH154"/>
  <c r="BG154"/>
  <c r="BE154"/>
  <c r="AA154"/>
  <c r="Y154"/>
  <c r="W154"/>
  <c r="BK154"/>
  <c r="BF154"/>
  <c r="BI153"/>
  <c r="BH153"/>
  <c r="BG153"/>
  <c r="BF153"/>
  <c r="BE153"/>
  <c r="AA153"/>
  <c r="Y153"/>
  <c r="W153"/>
  <c r="BK153"/>
  <c r="BI152"/>
  <c r="BH152"/>
  <c r="BG152"/>
  <c r="BE152"/>
  <c r="AA152"/>
  <c r="Y152"/>
  <c r="W152"/>
  <c r="BK152"/>
  <c r="BF152"/>
  <c r="BI151"/>
  <c r="BH151"/>
  <c r="BG151"/>
  <c r="BE151"/>
  <c r="AA151"/>
  <c r="Y151"/>
  <c r="W151"/>
  <c r="BK151"/>
  <c r="BF151"/>
  <c r="BI150"/>
  <c r="BH150"/>
  <c r="BG150"/>
  <c r="BE150"/>
  <c r="AA150"/>
  <c r="Y150"/>
  <c r="W150"/>
  <c r="BK150"/>
  <c r="BF150"/>
  <c r="BI149"/>
  <c r="BH149"/>
  <c r="BG149"/>
  <c r="BE149"/>
  <c r="AA149"/>
  <c r="Y149"/>
  <c r="W149"/>
  <c r="BK149"/>
  <c r="BF149"/>
  <c r="BI148"/>
  <c r="BH148"/>
  <c r="BG148"/>
  <c r="BE148"/>
  <c r="AA148"/>
  <c r="AA147"/>
  <c r="Y148"/>
  <c r="W148"/>
  <c r="BK148"/>
  <c r="BF148"/>
  <c r="BI146"/>
  <c r="BH146"/>
  <c r="BG146"/>
  <c r="BF146"/>
  <c r="BE146"/>
  <c r="AA146"/>
  <c r="Y146"/>
  <c r="W146"/>
  <c r="BK146"/>
  <c r="BI145"/>
  <c r="BH145"/>
  <c r="BG145"/>
  <c r="BE145"/>
  <c r="AA145"/>
  <c r="Y145"/>
  <c r="Y144"/>
  <c r="W145"/>
  <c r="BK145"/>
  <c r="BK144"/>
  <c r="BF145"/>
  <c r="BI143"/>
  <c r="BH143"/>
  <c r="BG143"/>
  <c r="BE143"/>
  <c r="AA143"/>
  <c r="AA142"/>
  <c r="Y143"/>
  <c r="Y142"/>
  <c r="W143"/>
  <c r="W142"/>
  <c r="BK143"/>
  <c r="BK142"/>
  <c r="BF143"/>
  <c r="BI141"/>
  <c r="BH141"/>
  <c r="BG141"/>
  <c r="BF141"/>
  <c r="BE141"/>
  <c r="AA141"/>
  <c r="Y141"/>
  <c r="W141"/>
  <c r="BK141"/>
  <c r="BI140"/>
  <c r="BH140"/>
  <c r="BG140"/>
  <c r="BE140"/>
  <c r="AA140"/>
  <c r="Y140"/>
  <c r="W140"/>
  <c r="BK140"/>
  <c r="BK139"/>
  <c r="BF140"/>
  <c r="BI138"/>
  <c r="BH138"/>
  <c r="BG138"/>
  <c r="BE138"/>
  <c r="AA138"/>
  <c r="Y138"/>
  <c r="W138"/>
  <c r="BK138"/>
  <c r="BF138"/>
  <c r="BI137"/>
  <c r="BH137"/>
  <c r="BG137"/>
  <c r="BF137"/>
  <c r="BE137"/>
  <c r="AA137"/>
  <c r="Y137"/>
  <c r="W137"/>
  <c r="BK137"/>
  <c r="BI136"/>
  <c r="BH136"/>
  <c r="BG136"/>
  <c r="BE136"/>
  <c r="AA136"/>
  <c r="Y136"/>
  <c r="W136"/>
  <c r="BK136"/>
  <c r="BF136"/>
  <c r="BI135"/>
  <c r="BH135"/>
  <c r="BG135"/>
  <c r="BF135"/>
  <c r="BE135"/>
  <c r="AA135"/>
  <c r="Y135"/>
  <c r="W135"/>
  <c r="BK135"/>
  <c r="BK134"/>
  <c r="BI133"/>
  <c r="BH133"/>
  <c r="BG133"/>
  <c r="BE133"/>
  <c r="AA133"/>
  <c r="Y133"/>
  <c r="W133"/>
  <c r="BK133"/>
  <c r="BF133"/>
  <c r="BI132"/>
  <c r="BH132"/>
  <c r="BG132"/>
  <c r="BE132"/>
  <c r="AA132"/>
  <c r="Y132"/>
  <c r="W132"/>
  <c r="BK132"/>
  <c r="BF132"/>
  <c r="BI131"/>
  <c r="BH131"/>
  <c r="BG131"/>
  <c r="BE131"/>
  <c r="AA131"/>
  <c r="Y131"/>
  <c r="Y130"/>
  <c r="W131"/>
  <c r="BK131"/>
  <c r="BK130"/>
  <c r="BF131"/>
  <c r="BI109"/>
  <c r="BH109"/>
  <c r="BG109"/>
  <c r="BE109"/>
  <c r="BI108"/>
  <c r="BH108"/>
  <c r="BG108"/>
  <c r="BE108"/>
  <c r="BI107"/>
  <c r="BH107"/>
  <c r="BG107"/>
  <c r="BE107"/>
  <c r="BI106"/>
  <c r="BH106"/>
  <c r="BG106"/>
  <c r="BE106"/>
  <c r="BI105"/>
  <c r="BH105"/>
  <c r="BG105"/>
  <c r="BB88" i="1"/>
  <c r="BB90"/>
  <c r="BB87"/>
  <c r="BE105" i="2"/>
  <c r="BI104"/>
  <c r="BH104"/>
  <c r="BG104"/>
  <c r="BE104"/>
  <c r="CK96" i="1"/>
  <c r="CJ96"/>
  <c r="CI96"/>
  <c r="CC96"/>
  <c r="CH96"/>
  <c r="CB96"/>
  <c r="CG96"/>
  <c r="CA96"/>
  <c r="CF96"/>
  <c r="BZ96"/>
  <c r="CE96"/>
  <c r="CK95"/>
  <c r="CJ95"/>
  <c r="CI95"/>
  <c r="CC95"/>
  <c r="CH95"/>
  <c r="CB95"/>
  <c r="CG95"/>
  <c r="CA95"/>
  <c r="CF95"/>
  <c r="BZ95"/>
  <c r="CE95"/>
  <c r="CK94"/>
  <c r="CJ94"/>
  <c r="CI94"/>
  <c r="CC94"/>
  <c r="CH94"/>
  <c r="CB94"/>
  <c r="CG94"/>
  <c r="CA94"/>
  <c r="CF94"/>
  <c r="BZ94"/>
  <c r="CE94"/>
  <c r="CK93"/>
  <c r="CJ93"/>
  <c r="CI93"/>
  <c r="CH93"/>
  <c r="CG93"/>
  <c r="CF93"/>
  <c r="BZ93"/>
  <c r="CE93"/>
  <c r="AM83"/>
  <c r="L83"/>
  <c r="AM82"/>
  <c r="AM80"/>
  <c r="L80"/>
  <c r="L78"/>
  <c r="BD90"/>
  <c r="Y126" i="4"/>
  <c r="Y132"/>
  <c r="Y135"/>
  <c r="Y125"/>
  <c r="Y124"/>
  <c r="W132"/>
  <c r="W125"/>
  <c r="W147"/>
  <c r="W146"/>
  <c r="W124"/>
  <c r="AU90" i="1"/>
  <c r="AV90"/>
  <c r="AA126" i="4"/>
  <c r="AA135"/>
  <c r="BK126"/>
  <c r="BK135"/>
  <c r="AA147"/>
  <c r="AA146"/>
  <c r="W126" i="3"/>
  <c r="W125"/>
  <c r="W124"/>
  <c r="AU89" i="1"/>
  <c r="Y141" i="3"/>
  <c r="Y147"/>
  <c r="Y161"/>
  <c r="Y160"/>
  <c r="BD89" i="1"/>
  <c r="Y126" i="3"/>
  <c r="AA141"/>
  <c r="AA147"/>
  <c r="AA161"/>
  <c r="AA160"/>
  <c r="AV89" i="1"/>
  <c r="BK141" i="3"/>
  <c r="BK147"/>
  <c r="BC88" i="1"/>
  <c r="W130" i="2"/>
  <c r="W134"/>
  <c r="AA139"/>
  <c r="Y139"/>
  <c r="Y134"/>
  <c r="Y147"/>
  <c r="Y129"/>
  <c r="AA144"/>
  <c r="BK147"/>
  <c r="Y160"/>
  <c r="AA167"/>
  <c r="Y167"/>
  <c r="BD88" i="1"/>
  <c r="BD87"/>
  <c r="W35"/>
  <c r="W147" i="2"/>
  <c r="AA164"/>
  <c r="AA159"/>
  <c r="BK167"/>
  <c r="AV88" i="1"/>
  <c r="AA130" i="2"/>
  <c r="AA134"/>
  <c r="AA129"/>
  <c r="AA128"/>
  <c r="W139"/>
  <c r="W144"/>
  <c r="BK160"/>
  <c r="BK159"/>
  <c r="W33" i="1"/>
  <c r="AX87"/>
  <c r="AZ88"/>
  <c r="AA126" i="3"/>
  <c r="AA125"/>
  <c r="AA124"/>
  <c r="BC89" i="1"/>
  <c r="BC87"/>
  <c r="BK125" i="3"/>
  <c r="BK125" i="4"/>
  <c r="BK146"/>
  <c r="W160" i="2"/>
  <c r="Y164"/>
  <c r="Y159"/>
  <c r="W167"/>
  <c r="Y125" i="3"/>
  <c r="AZ89" i="1"/>
  <c r="AZ90"/>
  <c r="AA125" i="4"/>
  <c r="AA124"/>
  <c r="Y124" i="3"/>
  <c r="W129" i="2"/>
  <c r="BK129"/>
  <c r="AY87" i="1"/>
  <c r="W34"/>
  <c r="AZ87"/>
  <c r="Y128" i="2"/>
  <c r="BK124" i="4"/>
  <c r="W159" i="2"/>
  <c r="W128"/>
  <c r="AU88" i="1"/>
  <c r="AU87"/>
  <c r="BK124" i="3"/>
  <c r="BK128" i="2"/>
  <c r="BF109"/>
  <c r="BF107"/>
  <c r="BF105"/>
  <c r="BF108"/>
  <c r="BF106"/>
  <c r="AV87" i="1"/>
  <c r="BF105" i="4"/>
  <c r="BF103"/>
  <c r="BF101"/>
  <c r="BF104"/>
  <c r="BF102"/>
  <c r="BF105" i="3"/>
  <c r="BF103"/>
  <c r="BF101"/>
  <c r="BF104"/>
  <c r="BF102"/>
  <c r="BF104" i="2"/>
  <c r="BF100" i="4"/>
  <c r="BF100" i="3"/>
  <c r="BA89" i="1"/>
  <c r="AW89"/>
  <c r="AT89"/>
  <c r="AW88"/>
  <c r="AT88"/>
  <c r="BA88"/>
  <c r="AW90"/>
  <c r="AT90"/>
  <c r="BA90"/>
  <c r="BA87"/>
  <c r="AS90"/>
  <c r="AS88"/>
  <c r="AS89"/>
  <c r="AS87"/>
  <c r="AG89"/>
  <c r="AN89"/>
  <c r="AG90"/>
  <c r="AN90"/>
  <c r="AG88"/>
  <c r="AW87"/>
  <c r="W32"/>
  <c r="AN88"/>
  <c r="AG87"/>
  <c r="AK32"/>
  <c r="AT87"/>
  <c r="AK26"/>
  <c r="AG96"/>
  <c r="AG95"/>
  <c r="AG93"/>
  <c r="AN87"/>
  <c r="AG94"/>
  <c r="AV93"/>
  <c r="BY93"/>
  <c r="CD93"/>
  <c r="AG92"/>
  <c r="AN93"/>
  <c r="CD95"/>
  <c r="AV95"/>
  <c r="BY95"/>
  <c r="CD94"/>
  <c r="AV94"/>
  <c r="BY94"/>
  <c r="CD96"/>
  <c r="AV96"/>
  <c r="BY96"/>
  <c r="AN94"/>
  <c r="AN96"/>
  <c r="AK27"/>
  <c r="AK29"/>
  <c r="AG98"/>
  <c r="W31"/>
  <c r="AN95"/>
  <c r="AK31"/>
  <c r="AN92"/>
  <c r="AN98"/>
  <c r="AK37"/>
</calcChain>
</file>

<file path=xl/sharedStrings.xml><?xml version="1.0" encoding="utf-8"?>
<sst xmlns="http://schemas.openxmlformats.org/spreadsheetml/2006/main" count="1159" uniqueCount="174">
  <si>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</si>
  <si>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</si>
  <si>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</si>
  <si>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</si>
  <si>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</si>
  <si>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</si>
  <si>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</si>
  <si>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</si>
  <si>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</si>
  <si>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</si>
  <si>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</si>
  <si>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</si>
  <si>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</si>
  <si>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</si>
  <si>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</si>
  <si>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</si>
  <si>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</si>
  <si>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</si>
  <si>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</si>
  <si>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</si>
  <si>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</si>
  <si>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</si>
  <si>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</si>
  <si>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</si>
  <si>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</si>
  <si>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</si>
  <si>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</si>
  <si>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</si>
  <si>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</si>
  <si>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</si>
  <si>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</si>
  <si>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</si>
  <si>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</si>
  <si>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</si>
  <si>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</si>
  <si>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</si>
  <si>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</si>
  <si>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</si>
  <si>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</si>
  <si>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</si>
  <si>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</si>
  <si>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</si>
  <si>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</si>
  <si>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</si>
  <si>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</si>
  <si>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</si>
  <si>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</si>
  <si>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</si>
  <si>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</si>
  <si>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</si>
  <si>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</si>
  <si>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</si>
  <si>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</si>
  <si>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</si>
  <si>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</si>
  <si>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</si>
  <si>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</si>
  <si>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</si>
  <si>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</si>
  <si>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</si>
  <si>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</si>
  <si>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</si>
  <si>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</si>
  <si>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</si>
  <si>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</si>
  <si>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</si>
  <si>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</si>
  <si>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</si>
  <si>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</si>
  <si>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</si>
  <si>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</si>
  <si>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{bbc66fb2-3cb2-4567-b4d2-27d3b1c1f0ac}</t>
  </si>
  <si>
    <t>{00000000-0000-0000-0000-000000000000}</t>
  </si>
  <si>
    <t>/</t>
  </si>
  <si>
    <t>1</t>
  </si>
  <si>
    <t>Okapové chodníky a vonkajšie schody, kultúrny dom Čaklov</t>
  </si>
  <si>
    <t>{c230d288-6dfa-4380-9956-0c49f566384c}</t>
  </si>
  <si>
    <t>2</t>
  </si>
  <si>
    <t>Spevnené plochy pri kultúrnom dome</t>
  </si>
  <si>
    <t>{c75c1c40-c227-43b1-b2d1-003d87958873}</t>
  </si>
  <si>
    <t>3</t>
  </si>
  <si>
    <t>Okapové chodníky - Zdravotné stredisko Čaklov</t>
  </si>
  <si>
    <t>{4c7d392a-6ad1-441d-b14a-753d92eed736}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</si>
  <si>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</si>
  <si>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</si>
  <si>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</si>
  <si>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</si>
  <si>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</si>
  <si>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</si>
  <si>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</si>
  <si>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</si>
  <si>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</si>
  <si>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</si>
  <si>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</si>
  <si>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</si>
  <si>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</si>
  <si>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</si>
  <si>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-1</t>
  </si>
  <si>
    <t>VRN</t>
  </si>
  <si>
    <t>KOMPLETACNA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</si>
  <si>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</si>
  <si>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</si>
  <si>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</si>
  <si>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</si>
  <si>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</si>
  <si>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</si>
  <si>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</si>
  <si>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</si>
  <si>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</si>
  <si>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4</t>
  </si>
  <si>
    <t>753417719</t>
  </si>
  <si>
    <t>-1799303173</t>
  </si>
  <si>
    <t>-1235726926</t>
  </si>
  <si>
    <t>1628166919</t>
  </si>
  <si>
    <t>-1249280802</t>
  </si>
  <si>
    <t>387482515</t>
  </si>
  <si>
    <t>593658170</t>
  </si>
  <si>
    <t>8</t>
  </si>
  <si>
    <t>-881898910</t>
  </si>
  <si>
    <t>M</t>
  </si>
  <si>
    <t>676786945</t>
  </si>
  <si>
    <t>-1786642755</t>
  </si>
  <si>
    <t>31058734</t>
  </si>
  <si>
    <t>1643129407</t>
  </si>
  <si>
    <t>-1475509175</t>
  </si>
  <si>
    <t>24796097</t>
  </si>
  <si>
    <t>576806110</t>
  </si>
  <si>
    <t>16</t>
  </si>
  <si>
    <t>-691536990</t>
  </si>
  <si>
    <t>706888681</t>
  </si>
  <si>
    <t>-2007428936</t>
  </si>
  <si>
    <t>782511771</t>
  </si>
  <si>
    <t>-232629703</t>
  </si>
  <si>
    <t>1483579077</t>
  </si>
  <si>
    <t>-1239990073</t>
  </si>
  <si>
    <t>-1810857855</t>
  </si>
  <si>
    <t>614561346</t>
  </si>
  <si>
    <t>1788936145</t>
  </si>
  <si>
    <t>-1071884599</t>
  </si>
  <si>
    <t>1830828598</t>
  </si>
  <si>
    <t>-993318439</t>
  </si>
  <si>
    <t>1479195353</t>
  </si>
  <si>
    <t>32</t>
  </si>
  <si>
    <t>-769663577</t>
  </si>
  <si>
    <t>1355972</t>
  </si>
  <si>
    <t>1100157871</t>
  </si>
  <si>
    <t>-830512049</t>
  </si>
  <si>
    <t>472813132</t>
  </si>
  <si>
    <t>1432376715</t>
  </si>
  <si>
    <t>457399208</t>
  </si>
  <si>
    <t>-1916257286</t>
  </si>
  <si>
    <t>238243959</t>
  </si>
  <si>
    <t>432333205</t>
  </si>
  <si>
    <t>-1269034291</t>
  </si>
  <si>
    <t>2093490534</t>
  </si>
  <si>
    <t>1071206732</t>
  </si>
  <si>
    <t>1262943355</t>
  </si>
  <si>
    <t>664483312</t>
  </si>
  <si>
    <t>-784354878</t>
  </si>
  <si>
    <t>-341757439</t>
  </si>
  <si>
    <t>-744884563</t>
  </si>
  <si>
    <t>1170336488</t>
  </si>
  <si>
    <t>2141445658</t>
  </si>
  <si>
    <t>2051049546</t>
  </si>
  <si>
    <t>1516922020</t>
  </si>
  <si>
    <t>-1175172316</t>
  </si>
  <si>
    <t>513309304</t>
  </si>
  <si>
    <t>1194986863</t>
  </si>
  <si>
    <t>674524498</t>
  </si>
  <si>
    <t>821052659</t>
  </si>
  <si>
    <t>Obec Čaklov</t>
  </si>
  <si>
    <t>Okapové chodníky a spevnené plochy</t>
  </si>
  <si>
    <t xml:space="preserve">             REKAPITULÁCIA OBJEKTOV STAVBY         Príloha č.4</t>
  </si>
  <si>
    <t xml:space="preserve">                            SÚHRNNÝ LIST STAVBY                     Príloha č.4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</si>
</sst>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43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sz val="18"/>
      <color indexed="12"/>
      <name val="Wingdings 2"/>
    </font>
    <font>
      <b/>
      <sz val="11"/>
      <color indexed="56"/>
      <name val="Trebuchet MS"/>
    </font>
    <font>
      <sz val="11"/>
      <color indexed="56"/>
      <name val="Trebuchet MS"/>
    </font>
    <font>
      <sz val="11"/>
      <color indexed="55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2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3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3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15" xfId="0" applyNumberFormat="1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166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4" fontId="20" fillId="0" borderId="12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3" borderId="13" xfId="0" applyNumberFormat="1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4" fontId="20" fillId="0" borderId="14" xfId="0" applyNumberFormat="1" applyFont="1" applyBorder="1" applyAlignment="1">
      <alignment vertical="center"/>
    </xf>
    <xf numFmtId="164" fontId="20" fillId="3" borderId="15" xfId="0" applyNumberFormat="1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4" fontId="20" fillId="0" borderId="17" xfId="0" applyNumberFormat="1" applyFont="1" applyBorder="1" applyAlignment="1">
      <alignment vertical="center"/>
    </xf>
    <xf numFmtId="0" fontId="23" fillId="4" borderId="0" xfId="0" applyFont="1" applyFill="1" applyBorder="1" applyAlignment="1">
      <alignment horizontal="left"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1" xfId="0" applyNumberFormat="1" applyFont="1" applyBorder="1" applyAlignment="1"/>
    <xf numFmtId="166" fontId="33" fillId="0" borderId="12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3" xfId="0" applyFont="1" applyBorder="1" applyAlignment="1"/>
    <xf numFmtId="166" fontId="7" fillId="0" borderId="0" xfId="0" applyNumberFormat="1" applyFont="1" applyBorder="1" applyAlignment="1"/>
    <xf numFmtId="166" fontId="7" fillId="0" borderId="14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4" xfId="0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167" fontId="0" fillId="3" borderId="24" xfId="0" applyNumberFormat="1" applyFont="1" applyFill="1" applyBorder="1" applyAlignment="1" applyProtection="1">
      <alignment vertical="center"/>
      <protection locked="0"/>
    </xf>
    <xf numFmtId="0" fontId="1" fillId="3" borderId="24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4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35" fillId="0" borderId="24" xfId="0" applyFont="1" applyBorder="1" applyAlignment="1" applyProtection="1">
      <alignment horizontal="center" vertical="center"/>
      <protection locked="0"/>
    </xf>
    <xf numFmtId="49" fontId="35" fillId="0" borderId="24" xfId="0" applyNumberFormat="1" applyFont="1" applyBorder="1" applyAlignment="1" applyProtection="1">
      <alignment horizontal="left" vertical="center" wrapText="1"/>
      <protection locked="0"/>
    </xf>
    <xf numFmtId="0" fontId="35" fillId="0" borderId="24" xfId="0" applyFont="1" applyBorder="1" applyAlignment="1" applyProtection="1">
      <alignment horizontal="center" vertical="center" wrapText="1"/>
      <protection locked="0"/>
    </xf>
    <xf numFmtId="167" fontId="35" fillId="0" borderId="24" xfId="0" applyNumberFormat="1" applyFont="1" applyBorder="1" applyAlignment="1" applyProtection="1">
      <alignment vertical="center"/>
      <protection locked="0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3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vertical="center"/>
    </xf>
    <xf numFmtId="4" fontId="23" fillId="4" borderId="0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25" xfId="0" applyFont="1" applyFill="1" applyBorder="1" applyAlignment="1">
      <alignment vertical="center"/>
    </xf>
    <xf numFmtId="4" fontId="23" fillId="0" borderId="0" xfId="0" applyNumberFormat="1" applyFont="1" applyBorder="1" applyAlignment="1">
      <alignment horizontal="right" vertical="center"/>
    </xf>
    <xf numFmtId="0" fontId="2" fillId="4" borderId="25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" fillId="4" borderId="25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7" fontId="23" fillId="0" borderId="11" xfId="0" applyNumberFormat="1" applyFont="1" applyBorder="1" applyAlignment="1"/>
    <xf numFmtId="167" fontId="3" fillId="0" borderId="11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6" xfId="0" applyNumberFormat="1" applyFont="1" applyBorder="1" applyAlignment="1"/>
    <xf numFmtId="167" fontId="6" fillId="0" borderId="16" xfId="0" applyNumberFormat="1" applyFont="1" applyBorder="1" applyAlignment="1">
      <alignment vertical="center"/>
    </xf>
    <xf numFmtId="0" fontId="32" fillId="4" borderId="22" xfId="0" applyFont="1" applyFill="1" applyBorder="1" applyAlignment="1">
      <alignment horizontal="center" vertical="center" wrapText="1"/>
    </xf>
    <xf numFmtId="167" fontId="0" fillId="0" borderId="24" xfId="0" applyNumberFormat="1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167" fontId="6" fillId="0" borderId="22" xfId="0" applyNumberFormat="1" applyFont="1" applyBorder="1" applyAlignment="1"/>
    <xf numFmtId="167" fontId="6" fillId="0" borderId="22" xfId="0" applyNumberFormat="1" applyFont="1" applyBorder="1" applyAlignment="1">
      <alignment vertical="center"/>
    </xf>
    <xf numFmtId="167" fontId="0" fillId="3" borderId="24" xfId="0" applyNumberFormat="1" applyFont="1" applyFill="1" applyBorder="1" applyAlignment="1" applyProtection="1">
      <alignment vertical="center"/>
      <protection locked="0"/>
    </xf>
    <xf numFmtId="0" fontId="35" fillId="0" borderId="24" xfId="0" applyFont="1" applyBorder="1" applyAlignment="1" applyProtection="1">
      <alignment horizontal="left" vertical="center" wrapText="1"/>
      <protection locked="0"/>
    </xf>
    <xf numFmtId="167" fontId="35" fillId="3" borderId="24" xfId="0" applyNumberFormat="1" applyFont="1" applyFill="1" applyBorder="1" applyAlignment="1" applyProtection="1">
      <alignment vertical="center"/>
      <protection locked="0"/>
    </xf>
    <xf numFmtId="167" fontId="35" fillId="0" borderId="24" xfId="0" applyNumberFormat="1" applyFont="1" applyBorder="1" applyAlignment="1" applyProtection="1">
      <alignment vertical="center"/>
      <protection locked="0"/>
    </xf>
    <xf numFmtId="167" fontId="5" fillId="0" borderId="11" xfId="0" applyNumberFormat="1" applyFont="1" applyBorder="1" applyAlignment="1"/>
    <xf numFmtId="167" fontId="5" fillId="0" borderId="11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2" fillId="4" borderId="22" xfId="0" applyFont="1" applyFill="1" applyBorder="1" applyAlignment="1">
      <alignment horizontal="center" vertical="center" wrapText="1"/>
    </xf>
    <xf numFmtId="0" fontId="11" fillId="2" borderId="0" xfId="1" applyFont="1" applyFill="1" applyAlignment="1" applyProtection="1">
      <alignment horizontal="center" vertical="center"/>
    </xf>
    <xf numFmtId="4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" fillId="4" borderId="23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073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4097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9"/>
  <sheetViews>
    <sheetView showGridLines="0" tabSelected="1" workbookViewId="0">
      <pane ySplit="1" topLeftCell="A2" activePane="bottomLeft" state="frozen"/>
      <selection pane="bottomLeft" activeCell="C4" sqref="C4:AP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 customWidth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1" t="s">
        <v>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R2" s="205" t="s">
        <v>8</v>
      </c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10</v>
      </c>
    </row>
    <row r="4" spans="1:73" ht="36.950000000000003" customHeight="1">
      <c r="B4" s="21"/>
      <c r="C4" s="183" t="s">
        <v>173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22"/>
      <c r="AS4" s="23" t="s">
        <v>11</v>
      </c>
      <c r="BE4" s="24" t="s">
        <v>12</v>
      </c>
      <c r="BS4" s="17" t="s">
        <v>9</v>
      </c>
    </row>
    <row r="5" spans="1:73" ht="14.45" customHeight="1">
      <c r="B5" s="21"/>
      <c r="C5" s="25"/>
      <c r="D5" s="26" t="s">
        <v>13</v>
      </c>
      <c r="E5" s="25"/>
      <c r="F5" s="25"/>
      <c r="G5" s="25"/>
      <c r="H5" s="25"/>
      <c r="I5" s="25"/>
      <c r="J5" s="25"/>
      <c r="K5" s="17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25"/>
      <c r="AQ5" s="22"/>
      <c r="BE5" s="172" t="s">
        <v>14</v>
      </c>
      <c r="BS5" s="17" t="s">
        <v>9</v>
      </c>
    </row>
    <row r="6" spans="1:73" ht="36.950000000000003" customHeight="1">
      <c r="B6" s="21"/>
      <c r="C6" s="25"/>
      <c r="D6" s="28" t="s">
        <v>15</v>
      </c>
      <c r="E6" s="25"/>
      <c r="F6" s="25"/>
      <c r="G6" s="25"/>
      <c r="H6" s="25"/>
      <c r="I6" s="25"/>
      <c r="J6" s="25"/>
      <c r="K6" s="176" t="s">
        <v>171</v>
      </c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25"/>
      <c r="AQ6" s="22"/>
      <c r="BE6" s="173"/>
      <c r="BS6" s="17" t="s">
        <v>9</v>
      </c>
    </row>
    <row r="7" spans="1:73" ht="14.45" customHeight="1">
      <c r="B7" s="21"/>
      <c r="C7" s="25"/>
      <c r="D7" s="29" t="s">
        <v>16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17</v>
      </c>
      <c r="AL7" s="25"/>
      <c r="AM7" s="25"/>
      <c r="AN7" s="27" t="s">
        <v>5</v>
      </c>
      <c r="AO7" s="25"/>
      <c r="AP7" s="25"/>
      <c r="AQ7" s="22"/>
      <c r="BE7" s="173"/>
      <c r="BS7" s="17" t="s">
        <v>9</v>
      </c>
    </row>
    <row r="8" spans="1:73" ht="14.45" customHeight="1">
      <c r="B8" s="21"/>
      <c r="C8" s="25"/>
      <c r="D8" s="29" t="s">
        <v>18</v>
      </c>
      <c r="E8" s="25"/>
      <c r="F8" s="25"/>
      <c r="G8" s="25"/>
      <c r="H8" s="25"/>
      <c r="I8" s="25"/>
      <c r="J8" s="25"/>
      <c r="K8" s="27" t="s">
        <v>19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20</v>
      </c>
      <c r="AL8" s="25"/>
      <c r="AM8" s="25"/>
      <c r="AN8" s="30"/>
      <c r="AO8" s="25"/>
      <c r="AP8" s="25"/>
      <c r="AQ8" s="22"/>
      <c r="BE8" s="173"/>
      <c r="BS8" s="17" t="s">
        <v>9</v>
      </c>
    </row>
    <row r="9" spans="1:73" ht="14.45" customHeight="1">
      <c r="B9" s="2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2"/>
      <c r="BE9" s="173"/>
      <c r="BS9" s="17" t="s">
        <v>9</v>
      </c>
    </row>
    <row r="10" spans="1:73" ht="14.45" customHeight="1">
      <c r="B10" s="21"/>
      <c r="C10" s="25"/>
      <c r="D10" s="29" t="s">
        <v>21</v>
      </c>
      <c r="E10" s="25"/>
      <c r="F10" s="25"/>
      <c r="G10" s="25"/>
      <c r="H10" s="25"/>
      <c r="I10" s="25"/>
      <c r="J10" s="25"/>
      <c r="K10" s="25" t="s">
        <v>170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22</v>
      </c>
      <c r="AL10" s="25"/>
      <c r="AM10" s="25"/>
      <c r="AN10" s="27" t="s">
        <v>5</v>
      </c>
      <c r="AO10" s="25"/>
      <c r="AP10" s="25"/>
      <c r="AQ10" s="22"/>
      <c r="BE10" s="173"/>
      <c r="BS10" s="17" t="s">
        <v>9</v>
      </c>
    </row>
    <row r="11" spans="1:73" ht="18.399999999999999" customHeight="1">
      <c r="B11" s="21"/>
      <c r="C11" s="25"/>
      <c r="D11" s="25"/>
      <c r="E11" s="27" t="s">
        <v>19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23</v>
      </c>
      <c r="AL11" s="25"/>
      <c r="AM11" s="25"/>
      <c r="AN11" s="27" t="s">
        <v>5</v>
      </c>
      <c r="AO11" s="25"/>
      <c r="AP11" s="25"/>
      <c r="AQ11" s="22"/>
      <c r="BE11" s="173"/>
      <c r="BS11" s="17" t="s">
        <v>9</v>
      </c>
    </row>
    <row r="12" spans="1:73" ht="6.95" customHeight="1">
      <c r="B12" s="2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2"/>
      <c r="BE12" s="173"/>
      <c r="BS12" s="17" t="s">
        <v>9</v>
      </c>
    </row>
    <row r="13" spans="1:73" ht="14.45" customHeight="1">
      <c r="B13" s="21"/>
      <c r="C13" s="25"/>
      <c r="D13" s="29" t="s">
        <v>24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22</v>
      </c>
      <c r="AL13" s="25"/>
      <c r="AM13" s="25"/>
      <c r="AN13" s="31"/>
      <c r="AO13" s="25"/>
      <c r="AP13" s="25"/>
      <c r="AQ13" s="22"/>
      <c r="BE13" s="173"/>
      <c r="BS13" s="17" t="s">
        <v>9</v>
      </c>
    </row>
    <row r="14" spans="1:73" ht="15">
      <c r="B14" s="21"/>
      <c r="C14" s="25"/>
      <c r="D14" s="25"/>
      <c r="E14" s="177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29" t="s">
        <v>23</v>
      </c>
      <c r="AL14" s="25"/>
      <c r="AM14" s="25"/>
      <c r="AN14" s="31"/>
      <c r="AO14" s="25"/>
      <c r="AP14" s="25"/>
      <c r="AQ14" s="22"/>
      <c r="BE14" s="173"/>
      <c r="BS14" s="17" t="s">
        <v>9</v>
      </c>
    </row>
    <row r="15" spans="1:73" ht="6.95" customHeight="1">
      <c r="B15" s="2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2"/>
      <c r="BE15" s="173"/>
      <c r="BS15" s="17" t="s">
        <v>6</v>
      </c>
    </row>
    <row r="16" spans="1:73" ht="14.45" customHeight="1">
      <c r="B16" s="21"/>
      <c r="C16" s="25"/>
      <c r="D16" s="29" t="s">
        <v>25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22</v>
      </c>
      <c r="AL16" s="25"/>
      <c r="AM16" s="25"/>
      <c r="AN16" s="27" t="s">
        <v>5</v>
      </c>
      <c r="AO16" s="25"/>
      <c r="AP16" s="25"/>
      <c r="AQ16" s="22"/>
      <c r="BE16" s="173"/>
      <c r="BS16" s="17" t="s">
        <v>6</v>
      </c>
    </row>
    <row r="17" spans="2:71" ht="18.399999999999999" customHeight="1">
      <c r="B17" s="21"/>
      <c r="C17" s="25"/>
      <c r="D17" s="25"/>
      <c r="E17" s="27" t="s">
        <v>19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23</v>
      </c>
      <c r="AL17" s="25"/>
      <c r="AM17" s="25"/>
      <c r="AN17" s="27" t="s">
        <v>5</v>
      </c>
      <c r="AO17" s="25"/>
      <c r="AP17" s="25"/>
      <c r="AQ17" s="22"/>
      <c r="BE17" s="173"/>
      <c r="BS17" s="17" t="s">
        <v>26</v>
      </c>
    </row>
    <row r="18" spans="2:71" ht="6.95" customHeight="1">
      <c r="B18" s="2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2"/>
      <c r="BE18" s="173"/>
      <c r="BS18" s="17" t="s">
        <v>27</v>
      </c>
    </row>
    <row r="19" spans="2:71" ht="14.45" customHeight="1">
      <c r="B19" s="21"/>
      <c r="C19" s="25"/>
      <c r="D19" s="29" t="s">
        <v>28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22</v>
      </c>
      <c r="AL19" s="25"/>
      <c r="AM19" s="25"/>
      <c r="AN19" s="27" t="s">
        <v>5</v>
      </c>
      <c r="AO19" s="25"/>
      <c r="AP19" s="25"/>
      <c r="AQ19" s="22"/>
      <c r="BE19" s="173"/>
      <c r="BS19" s="17" t="s">
        <v>27</v>
      </c>
    </row>
    <row r="20" spans="2:71" ht="18.399999999999999" customHeight="1">
      <c r="B20" s="21"/>
      <c r="C20" s="25"/>
      <c r="D20" s="25"/>
      <c r="E20" s="27" t="s">
        <v>19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23</v>
      </c>
      <c r="AL20" s="25"/>
      <c r="AM20" s="25"/>
      <c r="AN20" s="27" t="s">
        <v>5</v>
      </c>
      <c r="AO20" s="25"/>
      <c r="AP20" s="25"/>
      <c r="AQ20" s="22"/>
      <c r="BE20" s="173"/>
    </row>
    <row r="21" spans="2:71" ht="6.95" customHeight="1">
      <c r="B21" s="2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2"/>
      <c r="BE21" s="173"/>
    </row>
    <row r="22" spans="2:71" ht="15">
      <c r="B22" s="21"/>
      <c r="C22" s="25"/>
      <c r="D22" s="29" t="s">
        <v>29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2"/>
      <c r="BE22" s="173"/>
    </row>
    <row r="23" spans="2:71" ht="22.5" customHeight="1">
      <c r="B23" s="21"/>
      <c r="C23" s="25"/>
      <c r="D23" s="25"/>
      <c r="E23" s="179" t="s">
        <v>5</v>
      </c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25"/>
      <c r="AP23" s="25"/>
      <c r="AQ23" s="22"/>
      <c r="BE23" s="173"/>
    </row>
    <row r="24" spans="2:71" ht="6.95" customHeight="1">
      <c r="B24" s="2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2"/>
      <c r="BE24" s="173"/>
    </row>
    <row r="25" spans="2:71" ht="6.95" customHeight="1">
      <c r="B25" s="21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2"/>
      <c r="BE25" s="173"/>
    </row>
    <row r="26" spans="2:71" ht="14.45" customHeight="1">
      <c r="B26" s="21"/>
      <c r="C26" s="25"/>
      <c r="D26" s="33" t="s">
        <v>30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80">
        <f>ROUND(AG87,2)</f>
        <v>0</v>
      </c>
      <c r="AL26" s="175"/>
      <c r="AM26" s="175"/>
      <c r="AN26" s="175"/>
      <c r="AO26" s="175"/>
      <c r="AP26" s="25"/>
      <c r="AQ26" s="22"/>
      <c r="BE26" s="173"/>
    </row>
    <row r="27" spans="2:71" ht="14.45" customHeight="1">
      <c r="B27" s="21"/>
      <c r="C27" s="25"/>
      <c r="D27" s="33" t="s">
        <v>31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80">
        <f>ROUND(AG92,2)</f>
        <v>0</v>
      </c>
      <c r="AL27" s="180"/>
      <c r="AM27" s="180"/>
      <c r="AN27" s="180"/>
      <c r="AO27" s="180"/>
      <c r="AP27" s="25"/>
      <c r="AQ27" s="22"/>
      <c r="BE27" s="173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73"/>
    </row>
    <row r="29" spans="2:71" s="1" customFormat="1" ht="25.9" customHeight="1">
      <c r="B29" s="34"/>
      <c r="C29" s="35"/>
      <c r="D29" s="37" t="s">
        <v>32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85">
        <f>ROUND(AK26+AK27,2)</f>
        <v>0</v>
      </c>
      <c r="AL29" s="186"/>
      <c r="AM29" s="186"/>
      <c r="AN29" s="186"/>
      <c r="AO29" s="186"/>
      <c r="AP29" s="35"/>
      <c r="AQ29" s="36"/>
      <c r="BE29" s="173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73"/>
    </row>
    <row r="31" spans="2:71" s="2" customFormat="1" ht="14.45" customHeight="1">
      <c r="B31" s="39"/>
      <c r="C31" s="40"/>
      <c r="D31" s="41" t="s">
        <v>33</v>
      </c>
      <c r="E31" s="40"/>
      <c r="F31" s="41" t="s">
        <v>34</v>
      </c>
      <c r="G31" s="40"/>
      <c r="H31" s="40"/>
      <c r="I31" s="40"/>
      <c r="J31" s="40"/>
      <c r="K31" s="40"/>
      <c r="L31" s="169">
        <v>0.2</v>
      </c>
      <c r="M31" s="170"/>
      <c r="N31" s="170"/>
      <c r="O31" s="170"/>
      <c r="P31" s="40"/>
      <c r="Q31" s="40"/>
      <c r="R31" s="40"/>
      <c r="S31" s="40"/>
      <c r="T31" s="43" t="s">
        <v>35</v>
      </c>
      <c r="U31" s="40"/>
      <c r="V31" s="40"/>
      <c r="W31" s="171">
        <f>ROUND(AZ87+SUM(CD93:CD97),2)</f>
        <v>0</v>
      </c>
      <c r="X31" s="170"/>
      <c r="Y31" s="170"/>
      <c r="Z31" s="170"/>
      <c r="AA31" s="170"/>
      <c r="AB31" s="170"/>
      <c r="AC31" s="170"/>
      <c r="AD31" s="170"/>
      <c r="AE31" s="170"/>
      <c r="AF31" s="40"/>
      <c r="AG31" s="40"/>
      <c r="AH31" s="40"/>
      <c r="AI31" s="40"/>
      <c r="AJ31" s="40"/>
      <c r="AK31" s="171">
        <f>ROUND(AV87+SUM(BY93:BY97),2)</f>
        <v>0</v>
      </c>
      <c r="AL31" s="170"/>
      <c r="AM31" s="170"/>
      <c r="AN31" s="170"/>
      <c r="AO31" s="170"/>
      <c r="AP31" s="40"/>
      <c r="AQ31" s="44"/>
      <c r="BE31" s="173"/>
    </row>
    <row r="32" spans="2:71" s="2" customFormat="1" ht="14.45" customHeight="1">
      <c r="B32" s="39"/>
      <c r="C32" s="40"/>
      <c r="D32" s="40"/>
      <c r="E32" s="40"/>
      <c r="F32" s="41" t="s">
        <v>36</v>
      </c>
      <c r="G32" s="40"/>
      <c r="H32" s="40"/>
      <c r="I32" s="40"/>
      <c r="J32" s="40"/>
      <c r="K32" s="40"/>
      <c r="L32" s="169">
        <v>0.2</v>
      </c>
      <c r="M32" s="170"/>
      <c r="N32" s="170"/>
      <c r="O32" s="170"/>
      <c r="P32" s="40"/>
      <c r="Q32" s="40"/>
      <c r="R32" s="40"/>
      <c r="S32" s="40"/>
      <c r="T32" s="43" t="s">
        <v>35</v>
      </c>
      <c r="U32" s="40"/>
      <c r="V32" s="40"/>
      <c r="W32" s="171">
        <f>ROUND(BA87+SUM(CE93:CE97),2)</f>
        <v>0</v>
      </c>
      <c r="X32" s="170"/>
      <c r="Y32" s="170"/>
      <c r="Z32" s="170"/>
      <c r="AA32" s="170"/>
      <c r="AB32" s="170"/>
      <c r="AC32" s="170"/>
      <c r="AD32" s="170"/>
      <c r="AE32" s="170"/>
      <c r="AF32" s="40"/>
      <c r="AG32" s="40"/>
      <c r="AH32" s="40"/>
      <c r="AI32" s="40"/>
      <c r="AJ32" s="40"/>
      <c r="AK32" s="171">
        <f>ROUND(AW87+SUM(BZ93:BZ97),2)</f>
        <v>0</v>
      </c>
      <c r="AL32" s="170"/>
      <c r="AM32" s="170"/>
      <c r="AN32" s="170"/>
      <c r="AO32" s="170"/>
      <c r="AP32" s="40"/>
      <c r="AQ32" s="44"/>
      <c r="BE32" s="173"/>
    </row>
    <row r="33" spans="2:57" s="2" customFormat="1" ht="14.45" hidden="1" customHeight="1">
      <c r="B33" s="39"/>
      <c r="C33" s="40"/>
      <c r="D33" s="40"/>
      <c r="E33" s="40"/>
      <c r="F33" s="41" t="s">
        <v>37</v>
      </c>
      <c r="G33" s="40"/>
      <c r="H33" s="40"/>
      <c r="I33" s="40"/>
      <c r="J33" s="40"/>
      <c r="K33" s="40"/>
      <c r="L33" s="169">
        <v>0.2</v>
      </c>
      <c r="M33" s="170"/>
      <c r="N33" s="170"/>
      <c r="O33" s="170"/>
      <c r="P33" s="40"/>
      <c r="Q33" s="40"/>
      <c r="R33" s="40"/>
      <c r="S33" s="40"/>
      <c r="T33" s="43" t="s">
        <v>35</v>
      </c>
      <c r="U33" s="40"/>
      <c r="V33" s="40"/>
      <c r="W33" s="171">
        <f>ROUND(BB87+SUM(CF93:CF97),2)</f>
        <v>0</v>
      </c>
      <c r="X33" s="170"/>
      <c r="Y33" s="170"/>
      <c r="Z33" s="170"/>
      <c r="AA33" s="170"/>
      <c r="AB33" s="170"/>
      <c r="AC33" s="170"/>
      <c r="AD33" s="170"/>
      <c r="AE33" s="170"/>
      <c r="AF33" s="40"/>
      <c r="AG33" s="40"/>
      <c r="AH33" s="40"/>
      <c r="AI33" s="40"/>
      <c r="AJ33" s="40"/>
      <c r="AK33" s="171">
        <v>0</v>
      </c>
      <c r="AL33" s="170"/>
      <c r="AM33" s="170"/>
      <c r="AN33" s="170"/>
      <c r="AO33" s="170"/>
      <c r="AP33" s="40"/>
      <c r="AQ33" s="44"/>
      <c r="BE33" s="173"/>
    </row>
    <row r="34" spans="2:57" s="2" customFormat="1" ht="14.45" hidden="1" customHeight="1">
      <c r="B34" s="39"/>
      <c r="C34" s="40"/>
      <c r="D34" s="40"/>
      <c r="E34" s="40"/>
      <c r="F34" s="41" t="s">
        <v>38</v>
      </c>
      <c r="G34" s="40"/>
      <c r="H34" s="40"/>
      <c r="I34" s="40"/>
      <c r="J34" s="40"/>
      <c r="K34" s="40"/>
      <c r="L34" s="169">
        <v>0.2</v>
      </c>
      <c r="M34" s="170"/>
      <c r="N34" s="170"/>
      <c r="O34" s="170"/>
      <c r="P34" s="40"/>
      <c r="Q34" s="40"/>
      <c r="R34" s="40"/>
      <c r="S34" s="40"/>
      <c r="T34" s="43" t="s">
        <v>35</v>
      </c>
      <c r="U34" s="40"/>
      <c r="V34" s="40"/>
      <c r="W34" s="171">
        <f>ROUND(BC87+SUM(CG93:CG97),2)</f>
        <v>0</v>
      </c>
      <c r="X34" s="170"/>
      <c r="Y34" s="170"/>
      <c r="Z34" s="170"/>
      <c r="AA34" s="170"/>
      <c r="AB34" s="170"/>
      <c r="AC34" s="170"/>
      <c r="AD34" s="170"/>
      <c r="AE34" s="170"/>
      <c r="AF34" s="40"/>
      <c r="AG34" s="40"/>
      <c r="AH34" s="40"/>
      <c r="AI34" s="40"/>
      <c r="AJ34" s="40"/>
      <c r="AK34" s="171">
        <v>0</v>
      </c>
      <c r="AL34" s="170"/>
      <c r="AM34" s="170"/>
      <c r="AN34" s="170"/>
      <c r="AO34" s="170"/>
      <c r="AP34" s="40"/>
      <c r="AQ34" s="44"/>
      <c r="BE34" s="173"/>
    </row>
    <row r="35" spans="2:57" s="2" customFormat="1" ht="14.45" hidden="1" customHeight="1">
      <c r="B35" s="39"/>
      <c r="C35" s="40"/>
      <c r="D35" s="40"/>
      <c r="E35" s="40"/>
      <c r="F35" s="41" t="s">
        <v>39</v>
      </c>
      <c r="G35" s="40"/>
      <c r="H35" s="40"/>
      <c r="I35" s="40"/>
      <c r="J35" s="40"/>
      <c r="K35" s="40"/>
      <c r="L35" s="169">
        <v>0</v>
      </c>
      <c r="M35" s="170"/>
      <c r="N35" s="170"/>
      <c r="O35" s="170"/>
      <c r="P35" s="40"/>
      <c r="Q35" s="40"/>
      <c r="R35" s="40"/>
      <c r="S35" s="40"/>
      <c r="T35" s="43" t="s">
        <v>35</v>
      </c>
      <c r="U35" s="40"/>
      <c r="V35" s="40"/>
      <c r="W35" s="171">
        <f>ROUND(BD87+SUM(CH93:CH97),2)</f>
        <v>0</v>
      </c>
      <c r="X35" s="170"/>
      <c r="Y35" s="170"/>
      <c r="Z35" s="170"/>
      <c r="AA35" s="170"/>
      <c r="AB35" s="170"/>
      <c r="AC35" s="170"/>
      <c r="AD35" s="170"/>
      <c r="AE35" s="170"/>
      <c r="AF35" s="40"/>
      <c r="AG35" s="40"/>
      <c r="AH35" s="40"/>
      <c r="AI35" s="40"/>
      <c r="AJ35" s="40"/>
      <c r="AK35" s="171">
        <v>0</v>
      </c>
      <c r="AL35" s="170"/>
      <c r="AM35" s="170"/>
      <c r="AN35" s="170"/>
      <c r="AO35" s="170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40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41</v>
      </c>
      <c r="U37" s="47"/>
      <c r="V37" s="47"/>
      <c r="W37" s="47"/>
      <c r="X37" s="196" t="s">
        <v>42</v>
      </c>
      <c r="Y37" s="197"/>
      <c r="Z37" s="197"/>
      <c r="AA37" s="197"/>
      <c r="AB37" s="197"/>
      <c r="AC37" s="47"/>
      <c r="AD37" s="47"/>
      <c r="AE37" s="47"/>
      <c r="AF37" s="47"/>
      <c r="AG37" s="47"/>
      <c r="AH37" s="47"/>
      <c r="AI37" s="47"/>
      <c r="AJ37" s="47"/>
      <c r="AK37" s="201">
        <f>SUM(AK29:AK35)</f>
        <v>0</v>
      </c>
      <c r="AL37" s="197"/>
      <c r="AM37" s="197"/>
      <c r="AN37" s="197"/>
      <c r="AO37" s="202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>
      <c r="B39" s="21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"/>
    </row>
    <row r="40" spans="2:57">
      <c r="B40" s="2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"/>
    </row>
    <row r="41" spans="2:57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2"/>
    </row>
    <row r="42" spans="2:57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2"/>
    </row>
    <row r="43" spans="2:57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2"/>
    </row>
    <row r="44" spans="2:57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2"/>
    </row>
    <row r="45" spans="2:57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2"/>
    </row>
    <row r="46" spans="2:57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2"/>
    </row>
    <row r="47" spans="2:57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2"/>
    </row>
    <row r="48" spans="2:57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2"/>
    </row>
    <row r="49" spans="2:43" s="1" customFormat="1" ht="15">
      <c r="B49" s="34"/>
      <c r="C49" s="35"/>
      <c r="D49" s="49" t="s">
        <v>43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44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1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2"/>
    </row>
    <row r="51" spans="2:43">
      <c r="B51" s="21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2"/>
    </row>
    <row r="52" spans="2:43">
      <c r="B52" s="21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2"/>
    </row>
    <row r="53" spans="2:43">
      <c r="B53" s="21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2"/>
    </row>
    <row r="54" spans="2:43">
      <c r="B54" s="21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2"/>
    </row>
    <row r="55" spans="2:43">
      <c r="B55" s="21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2"/>
    </row>
    <row r="56" spans="2:43">
      <c r="B56" s="21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2"/>
    </row>
    <row r="57" spans="2:43">
      <c r="B57" s="21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2"/>
    </row>
    <row r="58" spans="2:43" s="1" customFormat="1" ht="15">
      <c r="B58" s="34"/>
      <c r="C58" s="35"/>
      <c r="D58" s="54" t="s">
        <v>45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46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45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46</v>
      </c>
      <c r="AN58" s="55"/>
      <c r="AO58" s="57"/>
      <c r="AP58" s="35"/>
      <c r="AQ58" s="36"/>
    </row>
    <row r="59" spans="2:43">
      <c r="B59" s="2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2"/>
    </row>
    <row r="60" spans="2:43" s="1" customFormat="1" ht="15">
      <c r="B60" s="34"/>
      <c r="C60" s="35"/>
      <c r="D60" s="49" t="s">
        <v>47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48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1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2"/>
    </row>
    <row r="62" spans="2:43">
      <c r="B62" s="21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2"/>
    </row>
    <row r="63" spans="2:43">
      <c r="B63" s="21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2"/>
    </row>
    <row r="64" spans="2:43">
      <c r="B64" s="21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2"/>
    </row>
    <row r="65" spans="2:43">
      <c r="B65" s="21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2"/>
    </row>
    <row r="66" spans="2:43">
      <c r="B66" s="21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2"/>
    </row>
    <row r="67" spans="2:43">
      <c r="B67" s="21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2"/>
    </row>
    <row r="68" spans="2:43">
      <c r="B68" s="21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2"/>
    </row>
    <row r="69" spans="2:43" s="1" customFormat="1" ht="15">
      <c r="B69" s="34"/>
      <c r="C69" s="35"/>
      <c r="D69" s="54" t="s">
        <v>45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46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45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46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83" t="s">
        <v>172</v>
      </c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36"/>
    </row>
    <row r="77" spans="2:43" s="3" customFormat="1" ht="14.45" customHeight="1">
      <c r="B77" s="64"/>
      <c r="C77" s="29" t="s">
        <v>13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15</v>
      </c>
      <c r="D78" s="69"/>
      <c r="E78" s="69"/>
      <c r="F78" s="69"/>
      <c r="G78" s="69"/>
      <c r="H78" s="69"/>
      <c r="I78" s="69"/>
      <c r="J78" s="69"/>
      <c r="K78" s="69"/>
      <c r="L78" s="207" t="str">
        <f>K6</f>
        <v>Okapové chodníky a spevnené plochy</v>
      </c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29" t="s">
        <v>18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20</v>
      </c>
      <c r="AJ80" s="35"/>
      <c r="AK80" s="35"/>
      <c r="AL80" s="35"/>
      <c r="AM80" s="72" t="str">
        <f>IF(AN8= "","",AN8)</f>
        <v/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5">
      <c r="B82" s="34"/>
      <c r="C82" s="29" t="s">
        <v>21</v>
      </c>
      <c r="D82" s="35"/>
      <c r="E82" s="35"/>
      <c r="F82" s="35"/>
      <c r="G82" s="35"/>
      <c r="H82" s="35"/>
      <c r="I82" s="35"/>
      <c r="J82" s="35"/>
      <c r="K82" s="35"/>
      <c r="L82" s="65" t="s">
        <v>170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25</v>
      </c>
      <c r="AJ82" s="35"/>
      <c r="AK82" s="35"/>
      <c r="AL82" s="35"/>
      <c r="AM82" s="209" t="str">
        <f>IF(E17="","",E17)</f>
        <v xml:space="preserve"> </v>
      </c>
      <c r="AN82" s="209"/>
      <c r="AO82" s="209"/>
      <c r="AP82" s="209"/>
      <c r="AQ82" s="36"/>
      <c r="AS82" s="210" t="s">
        <v>49</v>
      </c>
      <c r="AT82" s="211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 ht="15">
      <c r="B83" s="34"/>
      <c r="C83" s="29" t="s">
        <v>24</v>
      </c>
      <c r="D83" s="35"/>
      <c r="E83" s="35"/>
      <c r="F83" s="35"/>
      <c r="G83" s="35"/>
      <c r="H83" s="35"/>
      <c r="I83" s="35"/>
      <c r="J83" s="35"/>
      <c r="K83" s="35"/>
      <c r="L83" s="65">
        <f>IF(E14= "Vyplň údaj","",E14)</f>
        <v>0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28</v>
      </c>
      <c r="AJ83" s="35"/>
      <c r="AK83" s="35"/>
      <c r="AL83" s="35"/>
      <c r="AM83" s="209" t="str">
        <f>IF(E20="","",E20)</f>
        <v xml:space="preserve"> </v>
      </c>
      <c r="AN83" s="209"/>
      <c r="AO83" s="209"/>
      <c r="AP83" s="209"/>
      <c r="AQ83" s="36"/>
      <c r="AS83" s="212"/>
      <c r="AT83" s="213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12"/>
      <c r="AT84" s="213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>
      <c r="B85" s="34"/>
      <c r="C85" s="198" t="s">
        <v>50</v>
      </c>
      <c r="D85" s="199"/>
      <c r="E85" s="199"/>
      <c r="F85" s="199"/>
      <c r="G85" s="199"/>
      <c r="H85" s="47"/>
      <c r="I85" s="200" t="s">
        <v>51</v>
      </c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200" t="s">
        <v>52</v>
      </c>
      <c r="AH85" s="199"/>
      <c r="AI85" s="199"/>
      <c r="AJ85" s="199"/>
      <c r="AK85" s="199"/>
      <c r="AL85" s="199"/>
      <c r="AM85" s="199"/>
      <c r="AN85" s="200" t="s">
        <v>53</v>
      </c>
      <c r="AO85" s="199"/>
      <c r="AP85" s="204"/>
      <c r="AQ85" s="36"/>
      <c r="AS85" s="74" t="s">
        <v>54</v>
      </c>
      <c r="AT85" s="75" t="s">
        <v>55</v>
      </c>
      <c r="AU85" s="75" t="s">
        <v>56</v>
      </c>
      <c r="AV85" s="75" t="s">
        <v>57</v>
      </c>
      <c r="AW85" s="75" t="s">
        <v>58</v>
      </c>
      <c r="AX85" s="75" t="s">
        <v>59</v>
      </c>
      <c r="AY85" s="75" t="s">
        <v>60</v>
      </c>
      <c r="AZ85" s="75" t="s">
        <v>61</v>
      </c>
      <c r="BA85" s="75" t="s">
        <v>62</v>
      </c>
      <c r="BB85" s="75" t="s">
        <v>63</v>
      </c>
      <c r="BC85" s="75" t="s">
        <v>64</v>
      </c>
      <c r="BD85" s="76" t="s">
        <v>65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7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78" t="s">
        <v>66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203">
        <f>ROUND(SUM(AG88:AG90),2)</f>
        <v>0</v>
      </c>
      <c r="AH87" s="203"/>
      <c r="AI87" s="203"/>
      <c r="AJ87" s="203"/>
      <c r="AK87" s="203"/>
      <c r="AL87" s="203"/>
      <c r="AM87" s="203"/>
      <c r="AN87" s="194">
        <f>SUM(AG87,AT87)</f>
        <v>0</v>
      </c>
      <c r="AO87" s="194"/>
      <c r="AP87" s="194"/>
      <c r="AQ87" s="70"/>
      <c r="AS87" s="80">
        <f>ROUND(SUM(AS88:AS90),2)</f>
        <v>0</v>
      </c>
      <c r="AT87" s="81">
        <f>ROUND(SUM(AV87:AW87),2)</f>
        <v>0</v>
      </c>
      <c r="AU87" s="82" t="e">
        <f>ROUND(SUM(AU88:AU90),5)</f>
        <v>#REF!</v>
      </c>
      <c r="AV87" s="81">
        <f>ROUND(AZ87*L31,2)</f>
        <v>0</v>
      </c>
      <c r="AW87" s="81">
        <f>ROUND(BA87*L32,2)</f>
        <v>0</v>
      </c>
      <c r="AX87" s="81">
        <f>ROUND(BB87*L31,2)</f>
        <v>0</v>
      </c>
      <c r="AY87" s="81">
        <f>ROUND(BC87*L32,2)</f>
        <v>0</v>
      </c>
      <c r="AZ87" s="81">
        <f>ROUND(SUM(AZ88:AZ90),2)</f>
        <v>0</v>
      </c>
      <c r="BA87" s="81">
        <f>ROUND(SUM(BA88:BA90),2)</f>
        <v>0</v>
      </c>
      <c r="BB87" s="81">
        <f>ROUND(SUM(BB88:BB90),2)</f>
        <v>0</v>
      </c>
      <c r="BC87" s="81">
        <f>ROUND(SUM(BC88:BC90),2)</f>
        <v>0</v>
      </c>
      <c r="BD87" s="83">
        <f>ROUND(SUM(BD88:BD90),2)</f>
        <v>0</v>
      </c>
      <c r="BS87" s="84" t="s">
        <v>67</v>
      </c>
      <c r="BT87" s="84" t="s">
        <v>68</v>
      </c>
      <c r="BU87" s="85" t="s">
        <v>69</v>
      </c>
      <c r="BV87" s="84" t="s">
        <v>70</v>
      </c>
      <c r="BW87" s="84" t="s">
        <v>71</v>
      </c>
      <c r="BX87" s="84" t="s">
        <v>72</v>
      </c>
    </row>
    <row r="88" spans="1:89" s="5" customFormat="1" ht="37.5" customHeight="1">
      <c r="A88" s="86" t="s">
        <v>73</v>
      </c>
      <c r="B88" s="87"/>
      <c r="C88" s="88"/>
      <c r="D88" s="193" t="s">
        <v>74</v>
      </c>
      <c r="E88" s="193"/>
      <c r="F88" s="193"/>
      <c r="G88" s="193"/>
      <c r="H88" s="193"/>
      <c r="I88" s="89"/>
      <c r="J88" s="193" t="s">
        <v>75</v>
      </c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1">
        <f ca="1">'1 - Okapové chodníky a vo...'!M30</f>
        <v>0</v>
      </c>
      <c r="AH88" s="192"/>
      <c r="AI88" s="192"/>
      <c r="AJ88" s="192"/>
      <c r="AK88" s="192"/>
      <c r="AL88" s="192"/>
      <c r="AM88" s="192"/>
      <c r="AN88" s="191">
        <f>SUM(AG88,AT88)</f>
        <v>0</v>
      </c>
      <c r="AO88" s="192"/>
      <c r="AP88" s="192"/>
      <c r="AQ88" s="90"/>
      <c r="AS88" s="91">
        <f ca="1">'1 - Okapové chodníky a vo...'!M28</f>
        <v>0</v>
      </c>
      <c r="AT88" s="92">
        <f ca="1">ROUND(SUM(AV88:AW88),2)</f>
        <v>0</v>
      </c>
      <c r="AU88" s="93" t="e">
        <f ca="1">'1 - Okapové chodníky a vo...'!W128</f>
        <v>#REF!</v>
      </c>
      <c r="AV88" s="92">
        <f ca="1">'1 - Okapové chodníky a vo...'!M32</f>
        <v>0</v>
      </c>
      <c r="AW88" s="92">
        <f ca="1">'1 - Okapové chodníky a vo...'!M33</f>
        <v>0</v>
      </c>
      <c r="AX88" s="92">
        <f ca="1">'1 - Okapové chodníky a vo...'!M34</f>
        <v>0</v>
      </c>
      <c r="AY88" s="92">
        <f ca="1">'1 - Okapové chodníky a vo...'!M35</f>
        <v>0</v>
      </c>
      <c r="AZ88" s="92">
        <f ca="1">'1 - Okapové chodníky a vo...'!H32</f>
        <v>0</v>
      </c>
      <c r="BA88" s="92">
        <f ca="1">'1 - Okapové chodníky a vo...'!H33</f>
        <v>0</v>
      </c>
      <c r="BB88" s="92">
        <f ca="1">'1 - Okapové chodníky a vo...'!H34</f>
        <v>0</v>
      </c>
      <c r="BC88" s="92">
        <f ca="1">'1 - Okapové chodníky a vo...'!H35</f>
        <v>0</v>
      </c>
      <c r="BD88" s="94">
        <f ca="1">'1 - Okapové chodníky a vo...'!H36</f>
        <v>0</v>
      </c>
      <c r="BT88" s="95" t="s">
        <v>74</v>
      </c>
      <c r="BV88" s="95" t="s">
        <v>70</v>
      </c>
      <c r="BW88" s="95" t="s">
        <v>76</v>
      </c>
      <c r="BX88" s="95" t="s">
        <v>71</v>
      </c>
    </row>
    <row r="89" spans="1:89" s="5" customFormat="1" ht="22.5" customHeight="1">
      <c r="A89" s="86" t="s">
        <v>73</v>
      </c>
      <c r="B89" s="87"/>
      <c r="C89" s="88"/>
      <c r="D89" s="193" t="s">
        <v>77</v>
      </c>
      <c r="E89" s="193"/>
      <c r="F89" s="193"/>
      <c r="G89" s="193"/>
      <c r="H89" s="193"/>
      <c r="I89" s="89"/>
      <c r="J89" s="193" t="s">
        <v>78</v>
      </c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1">
        <f ca="1">'2 - Spevnené plochy pri k...'!M30</f>
        <v>0</v>
      </c>
      <c r="AH89" s="192"/>
      <c r="AI89" s="192"/>
      <c r="AJ89" s="192"/>
      <c r="AK89" s="192"/>
      <c r="AL89" s="192"/>
      <c r="AM89" s="192"/>
      <c r="AN89" s="191">
        <f>SUM(AG89,AT89)</f>
        <v>0</v>
      </c>
      <c r="AO89" s="192"/>
      <c r="AP89" s="192"/>
      <c r="AQ89" s="90"/>
      <c r="AS89" s="91">
        <f ca="1">'2 - Spevnené plochy pri k...'!M28</f>
        <v>0</v>
      </c>
      <c r="AT89" s="92">
        <f ca="1">ROUND(SUM(AV89:AW89),2)</f>
        <v>0</v>
      </c>
      <c r="AU89" s="93" t="e">
        <f ca="1">'2 - Spevnené plochy pri k...'!W124</f>
        <v>#REF!</v>
      </c>
      <c r="AV89" s="92">
        <f ca="1">'2 - Spevnené plochy pri k...'!M32</f>
        <v>0</v>
      </c>
      <c r="AW89" s="92">
        <f ca="1">'2 - Spevnené plochy pri k...'!M33</f>
        <v>0</v>
      </c>
      <c r="AX89" s="92">
        <f ca="1">'2 - Spevnené plochy pri k...'!M34</f>
        <v>0</v>
      </c>
      <c r="AY89" s="92">
        <f ca="1">'2 - Spevnené plochy pri k...'!M35</f>
        <v>0</v>
      </c>
      <c r="AZ89" s="92">
        <f ca="1">'2 - Spevnené plochy pri k...'!H32</f>
        <v>0</v>
      </c>
      <c r="BA89" s="92">
        <f ca="1">'2 - Spevnené plochy pri k...'!H33</f>
        <v>0</v>
      </c>
      <c r="BB89" s="92">
        <f ca="1">'2 - Spevnené plochy pri k...'!H34</f>
        <v>0</v>
      </c>
      <c r="BC89" s="92">
        <f ca="1">'2 - Spevnené plochy pri k...'!H35</f>
        <v>0</v>
      </c>
      <c r="BD89" s="94">
        <f ca="1">'2 - Spevnené plochy pri k...'!H36</f>
        <v>0</v>
      </c>
      <c r="BT89" s="95" t="s">
        <v>74</v>
      </c>
      <c r="BV89" s="95" t="s">
        <v>70</v>
      </c>
      <c r="BW89" s="95" t="s">
        <v>79</v>
      </c>
      <c r="BX89" s="95" t="s">
        <v>71</v>
      </c>
    </row>
    <row r="90" spans="1:89" s="5" customFormat="1" ht="37.5" customHeight="1">
      <c r="A90" s="86" t="s">
        <v>73</v>
      </c>
      <c r="B90" s="87"/>
      <c r="C90" s="88"/>
      <c r="D90" s="193" t="s">
        <v>80</v>
      </c>
      <c r="E90" s="193"/>
      <c r="F90" s="193"/>
      <c r="G90" s="193"/>
      <c r="H90" s="193"/>
      <c r="I90" s="89"/>
      <c r="J90" s="193" t="s">
        <v>81</v>
      </c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1">
        <f ca="1">'3 - Okapové chodníky - Zd...'!M30</f>
        <v>0</v>
      </c>
      <c r="AH90" s="192"/>
      <c r="AI90" s="192"/>
      <c r="AJ90" s="192"/>
      <c r="AK90" s="192"/>
      <c r="AL90" s="192"/>
      <c r="AM90" s="192"/>
      <c r="AN90" s="191">
        <f>SUM(AG90,AT90)</f>
        <v>0</v>
      </c>
      <c r="AO90" s="192"/>
      <c r="AP90" s="192"/>
      <c r="AQ90" s="90"/>
      <c r="AS90" s="96">
        <f ca="1">'3 - Okapové chodníky - Zd...'!M28</f>
        <v>0</v>
      </c>
      <c r="AT90" s="97">
        <f ca="1">ROUND(SUM(AV90:AW90),2)</f>
        <v>0</v>
      </c>
      <c r="AU90" s="98" t="e">
        <f ca="1">'3 - Okapové chodníky - Zd...'!W124</f>
        <v>#REF!</v>
      </c>
      <c r="AV90" s="97">
        <f ca="1">'3 - Okapové chodníky - Zd...'!M32</f>
        <v>0</v>
      </c>
      <c r="AW90" s="97">
        <f ca="1">'3 - Okapové chodníky - Zd...'!M33</f>
        <v>0</v>
      </c>
      <c r="AX90" s="97">
        <f ca="1">'3 - Okapové chodníky - Zd...'!M34</f>
        <v>0</v>
      </c>
      <c r="AY90" s="97">
        <f ca="1">'3 - Okapové chodníky - Zd...'!M35</f>
        <v>0</v>
      </c>
      <c r="AZ90" s="97">
        <f ca="1">'3 - Okapové chodníky - Zd...'!H32</f>
        <v>0</v>
      </c>
      <c r="BA90" s="97">
        <f ca="1">'3 - Okapové chodníky - Zd...'!H33</f>
        <v>0</v>
      </c>
      <c r="BB90" s="97">
        <f ca="1">'3 - Okapové chodníky - Zd...'!H34</f>
        <v>0</v>
      </c>
      <c r="BC90" s="97">
        <f ca="1">'3 - Okapové chodníky - Zd...'!H35</f>
        <v>0</v>
      </c>
      <c r="BD90" s="99">
        <f ca="1">'3 - Okapové chodníky - Zd...'!H36</f>
        <v>0</v>
      </c>
      <c r="BT90" s="95" t="s">
        <v>74</v>
      </c>
      <c r="BV90" s="95" t="s">
        <v>70</v>
      </c>
      <c r="BW90" s="95" t="s">
        <v>82</v>
      </c>
      <c r="BX90" s="95" t="s">
        <v>71</v>
      </c>
    </row>
    <row r="91" spans="1:89">
      <c r="B91" s="21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2"/>
    </row>
    <row r="92" spans="1:89" s="1" customFormat="1" ht="30" customHeight="1">
      <c r="B92" s="34"/>
      <c r="C92" s="78" t="s">
        <v>83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194">
        <f>ROUND(SUM(AG93:AG96),2)</f>
        <v>0</v>
      </c>
      <c r="AH92" s="194"/>
      <c r="AI92" s="194"/>
      <c r="AJ92" s="194"/>
      <c r="AK92" s="194"/>
      <c r="AL92" s="194"/>
      <c r="AM92" s="194"/>
      <c r="AN92" s="194">
        <f>ROUND(SUM(AN93:AN96),2)</f>
        <v>0</v>
      </c>
      <c r="AO92" s="194"/>
      <c r="AP92" s="194"/>
      <c r="AQ92" s="36"/>
      <c r="AS92" s="74" t="s">
        <v>84</v>
      </c>
      <c r="AT92" s="75" t="s">
        <v>85</v>
      </c>
      <c r="AU92" s="75" t="s">
        <v>33</v>
      </c>
      <c r="AV92" s="76" t="s">
        <v>55</v>
      </c>
    </row>
    <row r="93" spans="1:89" s="1" customFormat="1" ht="19.899999999999999" customHeight="1">
      <c r="B93" s="34"/>
      <c r="C93" s="35"/>
      <c r="D93" s="100" t="s">
        <v>86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189">
        <f>ROUND(AG87*AS93,2)</f>
        <v>0</v>
      </c>
      <c r="AH93" s="190"/>
      <c r="AI93" s="190"/>
      <c r="AJ93" s="190"/>
      <c r="AK93" s="190"/>
      <c r="AL93" s="190"/>
      <c r="AM93" s="190"/>
      <c r="AN93" s="190">
        <f>ROUND(AG93+AV93,2)</f>
        <v>0</v>
      </c>
      <c r="AO93" s="190"/>
      <c r="AP93" s="190"/>
      <c r="AQ93" s="36"/>
      <c r="AS93" s="101">
        <v>0</v>
      </c>
      <c r="AT93" s="102" t="s">
        <v>87</v>
      </c>
      <c r="AU93" s="102" t="s">
        <v>34</v>
      </c>
      <c r="AV93" s="103">
        <f>ROUND(IF(AU93="základná",AG93*L31,IF(AU93="znížená",AG93*L32,0)),2)</f>
        <v>0</v>
      </c>
      <c r="BV93" s="17" t="s">
        <v>88</v>
      </c>
      <c r="BY93" s="104">
        <f>IF(AU93="základná",AV93,0)</f>
        <v>0</v>
      </c>
      <c r="BZ93" s="104">
        <f>IF(AU93="znížená",AV93,0)</f>
        <v>0</v>
      </c>
      <c r="CA93" s="104">
        <v>0</v>
      </c>
      <c r="CB93" s="104">
        <v>0</v>
      </c>
      <c r="CC93" s="104">
        <v>0</v>
      </c>
      <c r="CD93" s="104">
        <f>IF(AU93="základná",AG93,0)</f>
        <v>0</v>
      </c>
      <c r="CE93" s="104">
        <f>IF(AU93="znížená",AG93,0)</f>
        <v>0</v>
      </c>
      <c r="CF93" s="104">
        <f>IF(AU93="zákl. prenesená",AG93,0)</f>
        <v>0</v>
      </c>
      <c r="CG93" s="104">
        <f>IF(AU93="zníž. prenesená",AG93,0)</f>
        <v>0</v>
      </c>
      <c r="CH93" s="104">
        <f>IF(AU93="nulová",AG93,0)</f>
        <v>0</v>
      </c>
      <c r="CI93" s="17">
        <f>IF(AU93="základná",1,IF(AU93="znížená",2,IF(AU93="zákl. prenesená",4,IF(AU93="zníž. prenesená",5,3))))</f>
        <v>1</v>
      </c>
      <c r="CJ93" s="17">
        <f>IF(AT93="stavebná časť",1,IF(8893="investičná časť",2,3))</f>
        <v>1</v>
      </c>
      <c r="CK93" s="17" t="str">
        <f>IF(D93="Vyplň vlastné","","x")</f>
        <v>x</v>
      </c>
    </row>
    <row r="94" spans="1:89" s="1" customFormat="1" ht="19.899999999999999" customHeight="1">
      <c r="B94" s="34"/>
      <c r="C94" s="35"/>
      <c r="D94" s="187" t="s">
        <v>89</v>
      </c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35"/>
      <c r="AD94" s="35"/>
      <c r="AE94" s="35"/>
      <c r="AF94" s="35"/>
      <c r="AG94" s="189">
        <f>AG87*AS94</f>
        <v>0</v>
      </c>
      <c r="AH94" s="190"/>
      <c r="AI94" s="190"/>
      <c r="AJ94" s="190"/>
      <c r="AK94" s="190"/>
      <c r="AL94" s="190"/>
      <c r="AM94" s="190"/>
      <c r="AN94" s="190">
        <f>AG94+AV94</f>
        <v>0</v>
      </c>
      <c r="AO94" s="190"/>
      <c r="AP94" s="190"/>
      <c r="AQ94" s="36"/>
      <c r="AS94" s="105">
        <v>0</v>
      </c>
      <c r="AT94" s="106" t="s">
        <v>87</v>
      </c>
      <c r="AU94" s="106" t="s">
        <v>34</v>
      </c>
      <c r="AV94" s="107">
        <f>ROUND(IF(AU94="nulová",0,IF(OR(AU94="základná",AU94="zákl. prenesená"),AG94*L31,AG94*L32)),2)</f>
        <v>0</v>
      </c>
      <c r="BV94" s="17" t="s">
        <v>90</v>
      </c>
      <c r="BY94" s="104">
        <f>IF(AU94="základná",AV94,0)</f>
        <v>0</v>
      </c>
      <c r="BZ94" s="104">
        <f>IF(AU94="znížená",AV94,0)</f>
        <v>0</v>
      </c>
      <c r="CA94" s="104">
        <f>IF(AU94="zákl. prenesená",AV94,0)</f>
        <v>0</v>
      </c>
      <c r="CB94" s="104">
        <f>IF(AU94="zníž. prenesená",AV94,0)</f>
        <v>0</v>
      </c>
      <c r="CC94" s="104">
        <f>IF(AU94="nulová",AV94,0)</f>
        <v>0</v>
      </c>
      <c r="CD94" s="104">
        <f>IF(AU94="základná",AG94,0)</f>
        <v>0</v>
      </c>
      <c r="CE94" s="104">
        <f>IF(AU94="znížená",AG94,0)</f>
        <v>0</v>
      </c>
      <c r="CF94" s="104">
        <f>IF(AU94="zákl. prenesená",AG94,0)</f>
        <v>0</v>
      </c>
      <c r="CG94" s="104">
        <f>IF(AU94="zníž. prenesená",AG94,0)</f>
        <v>0</v>
      </c>
      <c r="CH94" s="104">
        <f>IF(AU94="nulová",AG94,0)</f>
        <v>0</v>
      </c>
      <c r="CI94" s="17">
        <f>IF(AU94="základná",1,IF(AU94="znížená",2,IF(AU94="zákl. prenesená",4,IF(AU94="zníž. prenesená",5,3))))</f>
        <v>1</v>
      </c>
      <c r="CJ94" s="17">
        <f>IF(AT94="stavebná časť",1,IF(8894="investičná časť",2,3))</f>
        <v>1</v>
      </c>
      <c r="CK94" s="17" t="str">
        <f>IF(D94="Vyplň vlastné","","x")</f>
        <v/>
      </c>
    </row>
    <row r="95" spans="1:89" s="1" customFormat="1" ht="19.899999999999999" customHeight="1">
      <c r="B95" s="34"/>
      <c r="C95" s="35"/>
      <c r="D95" s="187" t="s">
        <v>89</v>
      </c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35"/>
      <c r="AD95" s="35"/>
      <c r="AE95" s="35"/>
      <c r="AF95" s="35"/>
      <c r="AG95" s="189">
        <f>AG87*AS95</f>
        <v>0</v>
      </c>
      <c r="AH95" s="190"/>
      <c r="AI95" s="190"/>
      <c r="AJ95" s="190"/>
      <c r="AK95" s="190"/>
      <c r="AL95" s="190"/>
      <c r="AM95" s="190"/>
      <c r="AN95" s="190">
        <f>AG95+AV95</f>
        <v>0</v>
      </c>
      <c r="AO95" s="190"/>
      <c r="AP95" s="190"/>
      <c r="AQ95" s="36"/>
      <c r="AS95" s="105">
        <v>0</v>
      </c>
      <c r="AT95" s="106" t="s">
        <v>87</v>
      </c>
      <c r="AU95" s="106" t="s">
        <v>34</v>
      </c>
      <c r="AV95" s="107">
        <f>ROUND(IF(AU95="nulová",0,IF(OR(AU95="základná",AU95="zákl. prenesená"),AG95*L31,AG95*L32)),2)</f>
        <v>0</v>
      </c>
      <c r="BV95" s="17" t="s">
        <v>90</v>
      </c>
      <c r="BY95" s="104">
        <f>IF(AU95="základná",AV95,0)</f>
        <v>0</v>
      </c>
      <c r="BZ95" s="104">
        <f>IF(AU95="znížená",AV95,0)</f>
        <v>0</v>
      </c>
      <c r="CA95" s="104">
        <f>IF(AU95="zákl. prenesená",AV95,0)</f>
        <v>0</v>
      </c>
      <c r="CB95" s="104">
        <f>IF(AU95="zníž. prenesená",AV95,0)</f>
        <v>0</v>
      </c>
      <c r="CC95" s="104">
        <f>IF(AU95="nulová",AV95,0)</f>
        <v>0</v>
      </c>
      <c r="CD95" s="104">
        <f>IF(AU95="základná",AG95,0)</f>
        <v>0</v>
      </c>
      <c r="CE95" s="104">
        <f>IF(AU95="znížená",AG95,0)</f>
        <v>0</v>
      </c>
      <c r="CF95" s="104">
        <f>IF(AU95="zákl. prenesená",AG95,0)</f>
        <v>0</v>
      </c>
      <c r="CG95" s="104">
        <f>IF(AU95="zníž. prenesená",AG95,0)</f>
        <v>0</v>
      </c>
      <c r="CH95" s="104">
        <f>IF(AU95="nulová",AG95,0)</f>
        <v>0</v>
      </c>
      <c r="CI95" s="17">
        <f>IF(AU95="základná",1,IF(AU95="znížená",2,IF(AU95="zákl. prenesená",4,IF(AU95="zníž. prenesená",5,3))))</f>
        <v>1</v>
      </c>
      <c r="CJ95" s="17">
        <f>IF(AT95="stavebná časť",1,IF(8895="investičná časť",2,3))</f>
        <v>1</v>
      </c>
      <c r="CK95" s="17" t="str">
        <f>IF(D95="Vyplň vlastné","","x")</f>
        <v/>
      </c>
    </row>
    <row r="96" spans="1:89" s="1" customFormat="1" ht="19.899999999999999" customHeight="1">
      <c r="B96" s="34"/>
      <c r="C96" s="35"/>
      <c r="D96" s="187" t="s">
        <v>89</v>
      </c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35"/>
      <c r="AD96" s="35"/>
      <c r="AE96" s="35"/>
      <c r="AF96" s="35"/>
      <c r="AG96" s="189">
        <f>AG87*AS96</f>
        <v>0</v>
      </c>
      <c r="AH96" s="190"/>
      <c r="AI96" s="190"/>
      <c r="AJ96" s="190"/>
      <c r="AK96" s="190"/>
      <c r="AL96" s="190"/>
      <c r="AM96" s="190"/>
      <c r="AN96" s="190">
        <f>AG96+AV96</f>
        <v>0</v>
      </c>
      <c r="AO96" s="190"/>
      <c r="AP96" s="190"/>
      <c r="AQ96" s="36"/>
      <c r="AS96" s="108">
        <v>0</v>
      </c>
      <c r="AT96" s="109" t="s">
        <v>87</v>
      </c>
      <c r="AU96" s="109" t="s">
        <v>34</v>
      </c>
      <c r="AV96" s="110">
        <f>ROUND(IF(AU96="nulová",0,IF(OR(AU96="základná",AU96="zákl. prenesená"),AG96*L31,AG96*L32)),2)</f>
        <v>0</v>
      </c>
      <c r="BV96" s="17" t="s">
        <v>90</v>
      </c>
      <c r="BY96" s="104">
        <f>IF(AU96="základná",AV96,0)</f>
        <v>0</v>
      </c>
      <c r="BZ96" s="104">
        <f>IF(AU96="znížená",AV96,0)</f>
        <v>0</v>
      </c>
      <c r="CA96" s="104">
        <f>IF(AU96="zákl. prenesená",AV96,0)</f>
        <v>0</v>
      </c>
      <c r="CB96" s="104">
        <f>IF(AU96="zníž. prenesená",AV96,0)</f>
        <v>0</v>
      </c>
      <c r="CC96" s="104">
        <f>IF(AU96="nulová",AV96,0)</f>
        <v>0</v>
      </c>
      <c r="CD96" s="104">
        <f>IF(AU96="základná",AG96,0)</f>
        <v>0</v>
      </c>
      <c r="CE96" s="104">
        <f>IF(AU96="znížená",AG96,0)</f>
        <v>0</v>
      </c>
      <c r="CF96" s="104">
        <f>IF(AU96="zákl. prenesená",AG96,0)</f>
        <v>0</v>
      </c>
      <c r="CG96" s="104">
        <f>IF(AU96="zníž. prenesená",AG96,0)</f>
        <v>0</v>
      </c>
      <c r="CH96" s="104">
        <f>IF(AU96="nulová",AG96,0)</f>
        <v>0</v>
      </c>
      <c r="CI96" s="17">
        <f>IF(AU96="základná",1,IF(AU96="znížená",2,IF(AU96="zákl. prenesená",4,IF(AU96="zníž. prenesená",5,3))))</f>
        <v>1</v>
      </c>
      <c r="CJ96" s="17">
        <f>IF(AT96="stavebná časť",1,IF(8896="investičná časť",2,3))</f>
        <v>1</v>
      </c>
      <c r="CK96" s="17" t="str">
        <f>IF(D96="Vyplň vlastné","","x")</f>
        <v/>
      </c>
    </row>
    <row r="97" spans="2:43" s="1" customFormat="1" ht="10.9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6"/>
    </row>
    <row r="98" spans="2:43" s="1" customFormat="1" ht="30" customHeight="1">
      <c r="B98" s="34"/>
      <c r="C98" s="111" t="s">
        <v>91</v>
      </c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195">
        <f>ROUND(AG87+AG92,2)</f>
        <v>0</v>
      </c>
      <c r="AH98" s="195"/>
      <c r="AI98" s="195"/>
      <c r="AJ98" s="195"/>
      <c r="AK98" s="195"/>
      <c r="AL98" s="195"/>
      <c r="AM98" s="195"/>
      <c r="AN98" s="195">
        <f>AN87+AN92</f>
        <v>0</v>
      </c>
      <c r="AO98" s="195"/>
      <c r="AP98" s="195"/>
      <c r="AQ98" s="36"/>
    </row>
    <row r="99" spans="2:43" s="1" customFormat="1" ht="6.95" customHeight="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60"/>
    </row>
  </sheetData>
  <mergeCells count="66">
    <mergeCell ref="AR2:BE2"/>
    <mergeCell ref="AG93:AM93"/>
    <mergeCell ref="AN93:AP93"/>
    <mergeCell ref="C76:AP76"/>
    <mergeCell ref="L78:AO78"/>
    <mergeCell ref="AM82:AP82"/>
    <mergeCell ref="AS82:AT84"/>
    <mergeCell ref="AM83:AP83"/>
    <mergeCell ref="L35:O35"/>
    <mergeCell ref="W35:AE35"/>
    <mergeCell ref="AN90:AP90"/>
    <mergeCell ref="AG90:AM90"/>
    <mergeCell ref="AG87:AM87"/>
    <mergeCell ref="AN87:AP87"/>
    <mergeCell ref="AN88:AP88"/>
    <mergeCell ref="AG88:AM88"/>
    <mergeCell ref="AG85:AM85"/>
    <mergeCell ref="AN85:AP85"/>
    <mergeCell ref="AG98:AM98"/>
    <mergeCell ref="D88:H88"/>
    <mergeCell ref="J88:AF88"/>
    <mergeCell ref="AK35:AO35"/>
    <mergeCell ref="X37:AB37"/>
    <mergeCell ref="C85:G85"/>
    <mergeCell ref="I85:AF85"/>
    <mergeCell ref="AK37:AO37"/>
    <mergeCell ref="AN92:AP92"/>
    <mergeCell ref="AN98:AP98"/>
    <mergeCell ref="D89:H89"/>
    <mergeCell ref="J89:AF89"/>
    <mergeCell ref="D95:AB95"/>
    <mergeCell ref="AG95:AM95"/>
    <mergeCell ref="AN95:AP95"/>
    <mergeCell ref="D96:AB96"/>
    <mergeCell ref="AG96:AM96"/>
    <mergeCell ref="AN96:AP96"/>
    <mergeCell ref="AK29:AO29"/>
    <mergeCell ref="AK32:AO32"/>
    <mergeCell ref="D94:AB94"/>
    <mergeCell ref="AG94:AM94"/>
    <mergeCell ref="AN94:AP94"/>
    <mergeCell ref="AN89:AP89"/>
    <mergeCell ref="AG89:AM89"/>
    <mergeCell ref="J90:AF90"/>
    <mergeCell ref="AG92:AM92"/>
    <mergeCell ref="D90:H90"/>
    <mergeCell ref="L33:O33"/>
    <mergeCell ref="W33:AE33"/>
    <mergeCell ref="AK33:AO33"/>
    <mergeCell ref="C2:AP2"/>
    <mergeCell ref="C4:AP4"/>
    <mergeCell ref="L32:O32"/>
    <mergeCell ref="W32:AE32"/>
    <mergeCell ref="L31:O31"/>
    <mergeCell ref="W31:AE31"/>
    <mergeCell ref="AK31:AO31"/>
    <mergeCell ref="L34:O34"/>
    <mergeCell ref="W34:AE34"/>
    <mergeCell ref="AK34:AO34"/>
    <mergeCell ref="BE5:BE34"/>
    <mergeCell ref="K5:AO5"/>
    <mergeCell ref="K6:AO6"/>
    <mergeCell ref="E14:AJ14"/>
    <mergeCell ref="E23:AN23"/>
    <mergeCell ref="AK26:AO26"/>
    <mergeCell ref="AK27:AO27"/>
  </mergeCells>
  <phoneticPr fontId="0" type="noConversion"/>
  <dataValidations count="2">
    <dataValidation type="list" allowBlank="1" showInputMessage="1" showErrorMessage="1" error="Povolené sú hodnoty základná, znížená, nulová." sqref="AU93:AU97">
      <formula1>"základná, znížená, nulová"</formula1>
    </dataValidation>
    <dataValidation type="list" allowBlank="1" showInputMessage="1" showErrorMessage="1" error="Povolené sú hodnoty stavebná časť, technologická časť, investičná časť." sqref="AT93:AT97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1 - Okapové chodníky a vo...'!C2" display="/"/>
    <hyperlink ref="A89" location="'2 - Spevnené plochy pri k...'!C2" display="/"/>
    <hyperlink ref="A90" location="'3 - Okapové chodníky - Zd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76"/>
  <sheetViews>
    <sheetView showGridLines="0" workbookViewId="0">
      <pane ySplit="1" topLeftCell="A197" activePane="bottomLeft" state="frozen"/>
      <selection pane="bottomLeft" activeCell="C4" sqref="C4:Q22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12"/>
      <c r="B1" s="11"/>
      <c r="C1" s="11"/>
      <c r="D1" s="12" t="s">
        <v>1</v>
      </c>
      <c r="E1" s="11"/>
      <c r="F1" s="13" t="s">
        <v>92</v>
      </c>
      <c r="G1" s="13"/>
      <c r="H1" s="249" t="s">
        <v>93</v>
      </c>
      <c r="I1" s="249"/>
      <c r="J1" s="249"/>
      <c r="K1" s="249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12"/>
      <c r="V1" s="112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1" t="s">
        <v>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S2" s="205" t="s">
        <v>8</v>
      </c>
      <c r="T2" s="206"/>
      <c r="U2" s="206"/>
      <c r="V2" s="206"/>
      <c r="W2" s="206"/>
      <c r="X2" s="206"/>
      <c r="Y2" s="206"/>
      <c r="Z2" s="206"/>
      <c r="AA2" s="206"/>
      <c r="AB2" s="206"/>
      <c r="AC2" s="206"/>
      <c r="AT2" s="17" t="s">
        <v>76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68</v>
      </c>
    </row>
    <row r="4" spans="1:66" ht="36.950000000000003" customHeight="1">
      <c r="B4" s="21"/>
      <c r="C4" s="183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22"/>
      <c r="T4" s="23" t="s">
        <v>11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/>
      <c r="E6" s="25"/>
      <c r="F6" s="215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5"/>
      <c r="R6" s="22"/>
    </row>
    <row r="7" spans="1:66" s="1" customFormat="1" ht="32.85" customHeight="1">
      <c r="B7" s="34"/>
      <c r="C7" s="35"/>
      <c r="D7" s="28"/>
      <c r="E7" s="35"/>
      <c r="F7" s="176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35"/>
      <c r="R7" s="36"/>
    </row>
    <row r="8" spans="1:66" s="1" customFormat="1" ht="14.45" customHeight="1">
      <c r="B8" s="34"/>
      <c r="C8" s="35"/>
      <c r="D8" s="29"/>
      <c r="E8" s="35"/>
      <c r="F8" s="27"/>
      <c r="G8" s="35"/>
      <c r="H8" s="35"/>
      <c r="I8" s="35"/>
      <c r="J8" s="35"/>
      <c r="K8" s="35"/>
      <c r="L8" s="35"/>
      <c r="M8" s="29"/>
      <c r="N8" s="35"/>
      <c r="O8" s="27"/>
      <c r="P8" s="35"/>
      <c r="Q8" s="35"/>
      <c r="R8" s="36"/>
    </row>
    <row r="9" spans="1:66" s="1" customFormat="1" ht="14.45" customHeight="1">
      <c r="B9" s="34"/>
      <c r="C9" s="35"/>
      <c r="D9" s="29"/>
      <c r="E9" s="35"/>
      <c r="F9" s="27"/>
      <c r="G9" s="35"/>
      <c r="H9" s="35"/>
      <c r="I9" s="35"/>
      <c r="J9" s="35"/>
      <c r="K9" s="35"/>
      <c r="L9" s="35"/>
      <c r="M9" s="29"/>
      <c r="N9" s="35"/>
      <c r="O9" s="219"/>
      <c r="P9" s="220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/>
      <c r="E11" s="35"/>
      <c r="F11" s="35"/>
      <c r="G11" s="35"/>
      <c r="H11" s="35"/>
      <c r="I11" s="35"/>
      <c r="J11" s="35"/>
      <c r="K11" s="35"/>
      <c r="L11" s="35"/>
      <c r="M11" s="29"/>
      <c r="N11" s="35"/>
      <c r="O11" s="174"/>
      <c r="P11" s="174"/>
      <c r="Q11" s="35"/>
      <c r="R11" s="36"/>
    </row>
    <row r="12" spans="1:66" s="1" customFormat="1" ht="18" customHeight="1">
      <c r="B12" s="34"/>
      <c r="C12" s="35"/>
      <c r="D12" s="35"/>
      <c r="E12" s="27"/>
      <c r="F12" s="35"/>
      <c r="G12" s="35"/>
      <c r="H12" s="35"/>
      <c r="I12" s="35"/>
      <c r="J12" s="35"/>
      <c r="K12" s="35"/>
      <c r="L12" s="35"/>
      <c r="M12" s="29"/>
      <c r="N12" s="35"/>
      <c r="O12" s="174"/>
      <c r="P12" s="174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/>
      <c r="E14" s="35"/>
      <c r="F14" s="35"/>
      <c r="G14" s="35"/>
      <c r="H14" s="35"/>
      <c r="I14" s="35"/>
      <c r="J14" s="35"/>
      <c r="K14" s="35"/>
      <c r="L14" s="35"/>
      <c r="M14" s="29"/>
      <c r="N14" s="35"/>
      <c r="O14" s="214"/>
      <c r="P14" s="174"/>
      <c r="Q14" s="35"/>
      <c r="R14" s="36"/>
    </row>
    <row r="15" spans="1:66" s="1" customFormat="1" ht="18" customHeight="1">
      <c r="B15" s="34"/>
      <c r="C15" s="35"/>
      <c r="D15" s="35"/>
      <c r="E15" s="214"/>
      <c r="F15" s="221"/>
      <c r="G15" s="221"/>
      <c r="H15" s="221"/>
      <c r="I15" s="221"/>
      <c r="J15" s="221"/>
      <c r="K15" s="221"/>
      <c r="L15" s="221"/>
      <c r="M15" s="29"/>
      <c r="N15" s="35"/>
      <c r="O15" s="214"/>
      <c r="P15" s="174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/>
      <c r="E17" s="35"/>
      <c r="F17" s="35"/>
      <c r="G17" s="35"/>
      <c r="H17" s="35"/>
      <c r="I17" s="35"/>
      <c r="J17" s="35"/>
      <c r="K17" s="35"/>
      <c r="L17" s="35"/>
      <c r="M17" s="29"/>
      <c r="N17" s="35"/>
      <c r="O17" s="174"/>
      <c r="P17" s="174"/>
      <c r="Q17" s="35"/>
      <c r="R17" s="36"/>
    </row>
    <row r="18" spans="2:18" s="1" customFormat="1" ht="18" customHeight="1">
      <c r="B18" s="34"/>
      <c r="C18" s="35"/>
      <c r="D18" s="35"/>
      <c r="E18" s="27"/>
      <c r="F18" s="35"/>
      <c r="G18" s="35"/>
      <c r="H18" s="35"/>
      <c r="I18" s="35"/>
      <c r="J18" s="35"/>
      <c r="K18" s="35"/>
      <c r="L18" s="35"/>
      <c r="M18" s="29"/>
      <c r="N18" s="35"/>
      <c r="O18" s="174"/>
      <c r="P18" s="174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/>
      <c r="E20" s="35"/>
      <c r="F20" s="35"/>
      <c r="G20" s="35"/>
      <c r="H20" s="35"/>
      <c r="I20" s="35"/>
      <c r="J20" s="35"/>
      <c r="K20" s="35"/>
      <c r="L20" s="35"/>
      <c r="M20" s="29"/>
      <c r="N20" s="35"/>
      <c r="O20" s="174"/>
      <c r="P20" s="174"/>
      <c r="Q20" s="35"/>
      <c r="R20" s="36"/>
    </row>
    <row r="21" spans="2:18" s="1" customFormat="1" ht="18" customHeight="1">
      <c r="B21" s="34"/>
      <c r="C21" s="35"/>
      <c r="D21" s="35"/>
      <c r="E21" s="27"/>
      <c r="F21" s="35"/>
      <c r="G21" s="35"/>
      <c r="H21" s="35"/>
      <c r="I21" s="35"/>
      <c r="J21" s="35"/>
      <c r="K21" s="35"/>
      <c r="L21" s="35"/>
      <c r="M21" s="29"/>
      <c r="N21" s="35"/>
      <c r="O21" s="174"/>
      <c r="P21" s="174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79"/>
      <c r="F24" s="179"/>
      <c r="G24" s="179"/>
      <c r="H24" s="179"/>
      <c r="I24" s="179"/>
      <c r="J24" s="179"/>
      <c r="K24" s="179"/>
      <c r="L24" s="179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3"/>
      <c r="E27" s="35"/>
      <c r="F27" s="35"/>
      <c r="G27" s="35"/>
      <c r="H27" s="35"/>
      <c r="I27" s="35"/>
      <c r="J27" s="35"/>
      <c r="K27" s="35"/>
      <c r="L27" s="35"/>
      <c r="M27" s="180"/>
      <c r="N27" s="180"/>
      <c r="O27" s="180"/>
      <c r="P27" s="180"/>
      <c r="Q27" s="35"/>
      <c r="R27" s="36"/>
    </row>
    <row r="28" spans="2:18" s="1" customFormat="1" ht="14.45" customHeight="1">
      <c r="B28" s="34"/>
      <c r="C28" s="35"/>
      <c r="D28" s="33"/>
      <c r="E28" s="35"/>
      <c r="F28" s="35"/>
      <c r="G28" s="35"/>
      <c r="H28" s="35"/>
      <c r="I28" s="35"/>
      <c r="J28" s="35"/>
      <c r="K28" s="35"/>
      <c r="L28" s="35"/>
      <c r="M28" s="180"/>
      <c r="N28" s="180"/>
      <c r="O28" s="180"/>
      <c r="P28" s="180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4"/>
      <c r="E30" s="35"/>
      <c r="F30" s="35"/>
      <c r="G30" s="35"/>
      <c r="H30" s="35"/>
      <c r="I30" s="35"/>
      <c r="J30" s="35"/>
      <c r="K30" s="35"/>
      <c r="L30" s="35"/>
      <c r="M30" s="222"/>
      <c r="N30" s="217"/>
      <c r="O30" s="217"/>
      <c r="P30" s="217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/>
      <c r="E32" s="41"/>
      <c r="F32" s="42"/>
      <c r="G32" s="115"/>
      <c r="H32" s="218"/>
      <c r="I32" s="217"/>
      <c r="J32" s="217"/>
      <c r="K32" s="35"/>
      <c r="L32" s="35"/>
      <c r="M32" s="218"/>
      <c r="N32" s="217"/>
      <c r="O32" s="217"/>
      <c r="P32" s="217"/>
      <c r="Q32" s="35"/>
      <c r="R32" s="36"/>
    </row>
    <row r="33" spans="2:18" s="1" customFormat="1" ht="14.45" customHeight="1">
      <c r="B33" s="34"/>
      <c r="C33" s="35"/>
      <c r="D33" s="35"/>
      <c r="E33" s="41"/>
      <c r="F33" s="42"/>
      <c r="G33" s="115"/>
      <c r="H33" s="218"/>
      <c r="I33" s="217"/>
      <c r="J33" s="217"/>
      <c r="K33" s="35"/>
      <c r="L33" s="35"/>
      <c r="M33" s="218"/>
      <c r="N33" s="217"/>
      <c r="O33" s="217"/>
      <c r="P33" s="217"/>
      <c r="Q33" s="35"/>
      <c r="R33" s="36"/>
    </row>
    <row r="34" spans="2:18" s="1" customFormat="1" ht="14.45" hidden="1" customHeight="1">
      <c r="B34" s="34"/>
      <c r="C34" s="35"/>
      <c r="D34" s="35"/>
      <c r="E34" s="41"/>
      <c r="F34" s="42"/>
      <c r="G34" s="115"/>
      <c r="H34" s="218"/>
      <c r="I34" s="217"/>
      <c r="J34" s="217"/>
      <c r="K34" s="35"/>
      <c r="L34" s="35"/>
      <c r="M34" s="218"/>
      <c r="N34" s="217"/>
      <c r="O34" s="217"/>
      <c r="P34" s="217"/>
      <c r="Q34" s="35"/>
      <c r="R34" s="36"/>
    </row>
    <row r="35" spans="2:18" s="1" customFormat="1" ht="14.45" hidden="1" customHeight="1">
      <c r="B35" s="34"/>
      <c r="C35" s="35"/>
      <c r="D35" s="35"/>
      <c r="E35" s="41"/>
      <c r="F35" s="42"/>
      <c r="G35" s="115"/>
      <c r="H35" s="218"/>
      <c r="I35" s="217"/>
      <c r="J35" s="217"/>
      <c r="K35" s="35"/>
      <c r="L35" s="35"/>
      <c r="M35" s="218"/>
      <c r="N35" s="217"/>
      <c r="O35" s="217"/>
      <c r="P35" s="217"/>
      <c r="Q35" s="35"/>
      <c r="R35" s="36"/>
    </row>
    <row r="36" spans="2:18" s="1" customFormat="1" ht="14.45" hidden="1" customHeight="1">
      <c r="B36" s="34"/>
      <c r="C36" s="35"/>
      <c r="D36" s="35"/>
      <c r="E36" s="41"/>
      <c r="F36" s="42"/>
      <c r="G36" s="115"/>
      <c r="H36" s="218"/>
      <c r="I36" s="217"/>
      <c r="J36" s="217"/>
      <c r="K36" s="35"/>
      <c r="L36" s="35"/>
      <c r="M36" s="218"/>
      <c r="N36" s="217"/>
      <c r="O36" s="217"/>
      <c r="P36" s="217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45"/>
      <c r="D38" s="46"/>
      <c r="E38" s="47"/>
      <c r="F38" s="47"/>
      <c r="G38" s="116"/>
      <c r="H38" s="48"/>
      <c r="I38" s="47"/>
      <c r="J38" s="47"/>
      <c r="K38" s="47"/>
      <c r="L38" s="201"/>
      <c r="M38" s="201"/>
      <c r="N38" s="201"/>
      <c r="O38" s="201"/>
      <c r="P38" s="224"/>
      <c r="Q38" s="45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5">
      <c r="B50" s="34"/>
      <c r="C50" s="35"/>
      <c r="D50" s="49"/>
      <c r="E50" s="50"/>
      <c r="F50" s="50"/>
      <c r="G50" s="50"/>
      <c r="H50" s="51"/>
      <c r="I50" s="35"/>
      <c r="J50" s="49"/>
      <c r="K50" s="50"/>
      <c r="L50" s="50"/>
      <c r="M50" s="50"/>
      <c r="N50" s="50"/>
      <c r="O50" s="50"/>
      <c r="P50" s="51"/>
      <c r="Q50" s="35"/>
      <c r="R50" s="36"/>
    </row>
    <row r="51" spans="2:18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 ht="15">
      <c r="B59" s="34"/>
      <c r="C59" s="35"/>
      <c r="D59" s="54"/>
      <c r="E59" s="55"/>
      <c r="F59" s="55"/>
      <c r="G59" s="56"/>
      <c r="H59" s="57"/>
      <c r="I59" s="35"/>
      <c r="J59" s="54"/>
      <c r="K59" s="55"/>
      <c r="L59" s="55"/>
      <c r="M59" s="55"/>
      <c r="N59" s="56"/>
      <c r="O59" s="55"/>
      <c r="P59" s="57"/>
      <c r="Q59" s="35"/>
      <c r="R59" s="36"/>
    </row>
    <row r="60" spans="2:18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5">
      <c r="B61" s="34"/>
      <c r="C61" s="35"/>
      <c r="D61" s="49"/>
      <c r="E61" s="50"/>
      <c r="F61" s="50"/>
      <c r="G61" s="50"/>
      <c r="H61" s="51"/>
      <c r="I61" s="35"/>
      <c r="J61" s="49"/>
      <c r="K61" s="50"/>
      <c r="L61" s="50"/>
      <c r="M61" s="50"/>
      <c r="N61" s="50"/>
      <c r="O61" s="50"/>
      <c r="P61" s="51"/>
      <c r="Q61" s="35"/>
      <c r="R61" s="36"/>
    </row>
    <row r="62" spans="2:18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18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18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18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18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18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18" s="1" customFormat="1" ht="15">
      <c r="B70" s="34"/>
      <c r="C70" s="35"/>
      <c r="D70" s="54"/>
      <c r="E70" s="55"/>
      <c r="F70" s="55"/>
      <c r="G70" s="56"/>
      <c r="H70" s="57"/>
      <c r="I70" s="35"/>
      <c r="J70" s="54"/>
      <c r="K70" s="55"/>
      <c r="L70" s="55"/>
      <c r="M70" s="55"/>
      <c r="N70" s="56"/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83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/>
      <c r="D78" s="35"/>
      <c r="E78" s="35"/>
      <c r="F78" s="215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35"/>
      <c r="R78" s="36"/>
    </row>
    <row r="79" spans="2:18" s="1" customFormat="1" ht="36.950000000000003" customHeight="1">
      <c r="B79" s="34"/>
      <c r="C79" s="68"/>
      <c r="D79" s="35"/>
      <c r="E79" s="35"/>
      <c r="F79" s="20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/>
      <c r="D81" s="35"/>
      <c r="E81" s="35"/>
      <c r="F81" s="27"/>
      <c r="G81" s="35"/>
      <c r="H81" s="35"/>
      <c r="I81" s="35"/>
      <c r="J81" s="35"/>
      <c r="K81" s="29"/>
      <c r="L81" s="35"/>
      <c r="M81" s="220"/>
      <c r="N81" s="220"/>
      <c r="O81" s="220"/>
      <c r="P81" s="220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29"/>
      <c r="D83" s="35"/>
      <c r="E83" s="35"/>
      <c r="F83" s="27"/>
      <c r="G83" s="35"/>
      <c r="H83" s="35"/>
      <c r="I83" s="35"/>
      <c r="J83" s="35"/>
      <c r="K83" s="29"/>
      <c r="L83" s="35"/>
      <c r="M83" s="174"/>
      <c r="N83" s="174"/>
      <c r="O83" s="174"/>
      <c r="P83" s="174"/>
      <c r="Q83" s="174"/>
      <c r="R83" s="36"/>
    </row>
    <row r="84" spans="2:47" s="1" customFormat="1" ht="14.45" customHeight="1">
      <c r="B84" s="34"/>
      <c r="C84" s="29"/>
      <c r="D84" s="35"/>
      <c r="E84" s="35"/>
      <c r="F84" s="27"/>
      <c r="G84" s="35"/>
      <c r="H84" s="35"/>
      <c r="I84" s="35"/>
      <c r="J84" s="35"/>
      <c r="K84" s="29"/>
      <c r="L84" s="35"/>
      <c r="M84" s="174"/>
      <c r="N84" s="174"/>
      <c r="O84" s="174"/>
      <c r="P84" s="174"/>
      <c r="Q84" s="174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27"/>
      <c r="D86" s="228"/>
      <c r="E86" s="228"/>
      <c r="F86" s="228"/>
      <c r="G86" s="228"/>
      <c r="H86" s="45"/>
      <c r="I86" s="45"/>
      <c r="J86" s="45"/>
      <c r="K86" s="45"/>
      <c r="L86" s="45"/>
      <c r="M86" s="45"/>
      <c r="N86" s="227"/>
      <c r="O86" s="228"/>
      <c r="P86" s="228"/>
      <c r="Q86" s="22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7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94"/>
      <c r="O88" s="229"/>
      <c r="P88" s="229"/>
      <c r="Q88" s="229"/>
      <c r="R88" s="36"/>
      <c r="AU88" s="17" t="s">
        <v>97</v>
      </c>
    </row>
    <row r="89" spans="2:47" s="6" customFormat="1" ht="24.95" customHeight="1">
      <c r="B89" s="118"/>
      <c r="C89" s="119"/>
      <c r="D89" s="120"/>
      <c r="E89" s="119"/>
      <c r="F89" s="119"/>
      <c r="G89" s="119"/>
      <c r="H89" s="119"/>
      <c r="I89" s="119"/>
      <c r="J89" s="119"/>
      <c r="K89" s="119"/>
      <c r="L89" s="119"/>
      <c r="M89" s="119"/>
      <c r="N89" s="225"/>
      <c r="O89" s="226"/>
      <c r="P89" s="226"/>
      <c r="Q89" s="226"/>
      <c r="R89" s="121"/>
    </row>
    <row r="90" spans="2:47" s="7" customFormat="1" ht="19.899999999999999" customHeight="1">
      <c r="B90" s="122"/>
      <c r="C90" s="123"/>
      <c r="D90" s="100"/>
      <c r="E90" s="123"/>
      <c r="F90" s="123"/>
      <c r="G90" s="123"/>
      <c r="H90" s="123"/>
      <c r="I90" s="123"/>
      <c r="J90" s="123"/>
      <c r="K90" s="123"/>
      <c r="L90" s="123"/>
      <c r="M90" s="123"/>
      <c r="N90" s="190"/>
      <c r="O90" s="223"/>
      <c r="P90" s="223"/>
      <c r="Q90" s="223"/>
      <c r="R90" s="124"/>
    </row>
    <row r="91" spans="2:47" s="7" customFormat="1" ht="19.899999999999999" customHeight="1">
      <c r="B91" s="122"/>
      <c r="C91" s="123"/>
      <c r="D91" s="100"/>
      <c r="E91" s="123"/>
      <c r="F91" s="123"/>
      <c r="G91" s="123"/>
      <c r="H91" s="123"/>
      <c r="I91" s="123"/>
      <c r="J91" s="123"/>
      <c r="K91" s="123"/>
      <c r="L91" s="123"/>
      <c r="M91" s="123"/>
      <c r="N91" s="190"/>
      <c r="O91" s="223"/>
      <c r="P91" s="223"/>
      <c r="Q91" s="223"/>
      <c r="R91" s="124"/>
    </row>
    <row r="92" spans="2:47" s="7" customFormat="1" ht="19.899999999999999" customHeight="1">
      <c r="B92" s="122"/>
      <c r="C92" s="123"/>
      <c r="D92" s="100"/>
      <c r="E92" s="123"/>
      <c r="F92" s="123"/>
      <c r="G92" s="123"/>
      <c r="H92" s="123"/>
      <c r="I92" s="123"/>
      <c r="J92" s="123"/>
      <c r="K92" s="123"/>
      <c r="L92" s="123"/>
      <c r="M92" s="123"/>
      <c r="N92" s="190"/>
      <c r="O92" s="223"/>
      <c r="P92" s="223"/>
      <c r="Q92" s="223"/>
      <c r="R92" s="124"/>
    </row>
    <row r="93" spans="2:47" s="7" customFormat="1" ht="19.899999999999999" customHeight="1">
      <c r="B93" s="122"/>
      <c r="C93" s="123"/>
      <c r="D93" s="100"/>
      <c r="E93" s="123"/>
      <c r="F93" s="123"/>
      <c r="G93" s="123"/>
      <c r="H93" s="123"/>
      <c r="I93" s="123"/>
      <c r="J93" s="123"/>
      <c r="K93" s="123"/>
      <c r="L93" s="123"/>
      <c r="M93" s="123"/>
      <c r="N93" s="190"/>
      <c r="O93" s="223"/>
      <c r="P93" s="223"/>
      <c r="Q93" s="223"/>
      <c r="R93" s="124"/>
    </row>
    <row r="94" spans="2:47" s="7" customFormat="1" ht="19.899999999999999" customHeight="1">
      <c r="B94" s="122"/>
      <c r="C94" s="123"/>
      <c r="D94" s="100"/>
      <c r="E94" s="123"/>
      <c r="F94" s="123"/>
      <c r="G94" s="123"/>
      <c r="H94" s="123"/>
      <c r="I94" s="123"/>
      <c r="J94" s="123"/>
      <c r="K94" s="123"/>
      <c r="L94" s="123"/>
      <c r="M94" s="123"/>
      <c r="N94" s="190"/>
      <c r="O94" s="223"/>
      <c r="P94" s="223"/>
      <c r="Q94" s="223"/>
      <c r="R94" s="124"/>
    </row>
    <row r="95" spans="2:47" s="7" customFormat="1" ht="19.899999999999999" customHeight="1">
      <c r="B95" s="122"/>
      <c r="C95" s="123"/>
      <c r="D95" s="100"/>
      <c r="E95" s="123"/>
      <c r="F95" s="123"/>
      <c r="G95" s="123"/>
      <c r="H95" s="123"/>
      <c r="I95" s="123"/>
      <c r="J95" s="123"/>
      <c r="K95" s="123"/>
      <c r="L95" s="123"/>
      <c r="M95" s="123"/>
      <c r="N95" s="190"/>
      <c r="O95" s="223"/>
      <c r="P95" s="223"/>
      <c r="Q95" s="223"/>
      <c r="R95" s="124"/>
    </row>
    <row r="96" spans="2:47" s="7" customFormat="1" ht="19.899999999999999" customHeight="1">
      <c r="B96" s="122"/>
      <c r="C96" s="123"/>
      <c r="D96" s="100"/>
      <c r="E96" s="123"/>
      <c r="F96" s="123"/>
      <c r="G96" s="123"/>
      <c r="H96" s="123"/>
      <c r="I96" s="123"/>
      <c r="J96" s="123"/>
      <c r="K96" s="123"/>
      <c r="L96" s="123"/>
      <c r="M96" s="123"/>
      <c r="N96" s="190"/>
      <c r="O96" s="223"/>
      <c r="P96" s="223"/>
      <c r="Q96" s="223"/>
      <c r="R96" s="124"/>
    </row>
    <row r="97" spans="2:65" s="6" customFormat="1" ht="24.95" customHeight="1">
      <c r="B97" s="118"/>
      <c r="C97" s="119"/>
      <c r="D97" s="120"/>
      <c r="E97" s="119"/>
      <c r="F97" s="119"/>
      <c r="G97" s="119"/>
      <c r="H97" s="119"/>
      <c r="I97" s="119"/>
      <c r="J97" s="119"/>
      <c r="K97" s="119"/>
      <c r="L97" s="119"/>
      <c r="M97" s="119"/>
      <c r="N97" s="225"/>
      <c r="O97" s="226"/>
      <c r="P97" s="226"/>
      <c r="Q97" s="226"/>
      <c r="R97" s="121"/>
    </row>
    <row r="98" spans="2:65" s="7" customFormat="1" ht="19.899999999999999" customHeight="1">
      <c r="B98" s="122"/>
      <c r="C98" s="123"/>
      <c r="D98" s="100"/>
      <c r="E98" s="123"/>
      <c r="F98" s="123"/>
      <c r="G98" s="123"/>
      <c r="H98" s="123"/>
      <c r="I98" s="123"/>
      <c r="J98" s="123"/>
      <c r="K98" s="123"/>
      <c r="L98" s="123"/>
      <c r="M98" s="123"/>
      <c r="N98" s="190"/>
      <c r="O98" s="223"/>
      <c r="P98" s="223"/>
      <c r="Q98" s="223"/>
      <c r="R98" s="124"/>
    </row>
    <row r="99" spans="2:65" s="7" customFormat="1" ht="19.899999999999999" customHeight="1">
      <c r="B99" s="122"/>
      <c r="C99" s="123"/>
      <c r="D99" s="100"/>
      <c r="E99" s="123"/>
      <c r="F99" s="123"/>
      <c r="G99" s="123"/>
      <c r="H99" s="123"/>
      <c r="I99" s="123"/>
      <c r="J99" s="123"/>
      <c r="K99" s="123"/>
      <c r="L99" s="123"/>
      <c r="M99" s="123"/>
      <c r="N99" s="190"/>
      <c r="O99" s="223"/>
      <c r="P99" s="223"/>
      <c r="Q99" s="223"/>
      <c r="R99" s="124"/>
    </row>
    <row r="100" spans="2:65" s="7" customFormat="1" ht="19.899999999999999" customHeight="1">
      <c r="B100" s="122"/>
      <c r="C100" s="123"/>
      <c r="D100" s="100"/>
      <c r="E100" s="123"/>
      <c r="F100" s="123"/>
      <c r="G100" s="123"/>
      <c r="H100" s="123"/>
      <c r="I100" s="123"/>
      <c r="J100" s="123"/>
      <c r="K100" s="123"/>
      <c r="L100" s="123"/>
      <c r="M100" s="123"/>
      <c r="N100" s="190"/>
      <c r="O100" s="223"/>
      <c r="P100" s="223"/>
      <c r="Q100" s="223"/>
      <c r="R100" s="124"/>
    </row>
    <row r="101" spans="2:65" s="6" customFormat="1" ht="21.75" customHeight="1">
      <c r="B101" s="118"/>
      <c r="C101" s="119"/>
      <c r="D101" s="120"/>
      <c r="E101" s="119"/>
      <c r="F101" s="119"/>
      <c r="G101" s="119"/>
      <c r="H101" s="119"/>
      <c r="I101" s="119"/>
      <c r="J101" s="119"/>
      <c r="K101" s="119"/>
      <c r="L101" s="119"/>
      <c r="M101" s="119"/>
      <c r="N101" s="232"/>
      <c r="O101" s="226"/>
      <c r="P101" s="226"/>
      <c r="Q101" s="226"/>
      <c r="R101" s="121"/>
    </row>
    <row r="102" spans="2:65" s="1" customFormat="1" ht="21.75" customHeight="1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/>
    </row>
    <row r="103" spans="2:65" s="1" customFormat="1" ht="29.25" customHeight="1">
      <c r="B103" s="34"/>
      <c r="C103" s="117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229"/>
      <c r="O103" s="247"/>
      <c r="P103" s="247"/>
      <c r="Q103" s="247"/>
      <c r="R103" s="36"/>
      <c r="T103" s="125"/>
      <c r="U103" s="126" t="s">
        <v>33</v>
      </c>
    </row>
    <row r="104" spans="2:65" s="1" customFormat="1" ht="18" customHeight="1">
      <c r="B104" s="127"/>
      <c r="C104" s="128"/>
      <c r="D104" s="187"/>
      <c r="E104" s="251"/>
      <c r="F104" s="251"/>
      <c r="G104" s="251"/>
      <c r="H104" s="251"/>
      <c r="I104" s="128"/>
      <c r="J104" s="128"/>
      <c r="K104" s="128"/>
      <c r="L104" s="128"/>
      <c r="M104" s="128"/>
      <c r="N104" s="189"/>
      <c r="O104" s="250"/>
      <c r="P104" s="250"/>
      <c r="Q104" s="250"/>
      <c r="R104" s="130"/>
      <c r="S104" s="128"/>
      <c r="T104" s="131"/>
      <c r="U104" s="132" t="s">
        <v>36</v>
      </c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4" t="s">
        <v>98</v>
      </c>
      <c r="AZ104" s="133"/>
      <c r="BA104" s="133"/>
      <c r="BB104" s="133"/>
      <c r="BC104" s="133"/>
      <c r="BD104" s="133"/>
      <c r="BE104" s="135">
        <f t="shared" ref="BE104:BE109" si="0">IF(U104="základná",N104,0)</f>
        <v>0</v>
      </c>
      <c r="BF104" s="135">
        <f t="shared" ref="BF104:BF109" si="1">IF(U104="znížená",N104,0)</f>
        <v>0</v>
      </c>
      <c r="BG104" s="135">
        <f t="shared" ref="BG104:BG109" si="2">IF(U104="zákl. prenesená",N104,0)</f>
        <v>0</v>
      </c>
      <c r="BH104" s="135">
        <f t="shared" ref="BH104:BH109" si="3">IF(U104="zníž. prenesená",N104,0)</f>
        <v>0</v>
      </c>
      <c r="BI104" s="135">
        <f t="shared" ref="BI104:BI109" si="4">IF(U104="nulová",N104,0)</f>
        <v>0</v>
      </c>
      <c r="BJ104" s="134" t="s">
        <v>77</v>
      </c>
      <c r="BK104" s="133"/>
      <c r="BL104" s="133"/>
      <c r="BM104" s="133"/>
    </row>
    <row r="105" spans="2:65" s="1" customFormat="1" ht="18" customHeight="1">
      <c r="B105" s="127"/>
      <c r="C105" s="128"/>
      <c r="D105" s="187"/>
      <c r="E105" s="251"/>
      <c r="F105" s="251"/>
      <c r="G105" s="251"/>
      <c r="H105" s="251"/>
      <c r="I105" s="128"/>
      <c r="J105" s="128"/>
      <c r="K105" s="128"/>
      <c r="L105" s="128"/>
      <c r="M105" s="128"/>
      <c r="N105" s="189"/>
      <c r="O105" s="250"/>
      <c r="P105" s="250"/>
      <c r="Q105" s="250"/>
      <c r="R105" s="130"/>
      <c r="S105" s="128"/>
      <c r="T105" s="131"/>
      <c r="U105" s="132" t="s">
        <v>36</v>
      </c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4" t="s">
        <v>98</v>
      </c>
      <c r="AZ105" s="133"/>
      <c r="BA105" s="133"/>
      <c r="BB105" s="133"/>
      <c r="BC105" s="133"/>
      <c r="BD105" s="133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77</v>
      </c>
      <c r="BK105" s="133"/>
      <c r="BL105" s="133"/>
      <c r="BM105" s="133"/>
    </row>
    <row r="106" spans="2:65" s="1" customFormat="1" ht="18" customHeight="1">
      <c r="B106" s="127"/>
      <c r="C106" s="128"/>
      <c r="D106" s="187"/>
      <c r="E106" s="251"/>
      <c r="F106" s="251"/>
      <c r="G106" s="251"/>
      <c r="H106" s="251"/>
      <c r="I106" s="128"/>
      <c r="J106" s="128"/>
      <c r="K106" s="128"/>
      <c r="L106" s="128"/>
      <c r="M106" s="128"/>
      <c r="N106" s="189"/>
      <c r="O106" s="250"/>
      <c r="P106" s="250"/>
      <c r="Q106" s="250"/>
      <c r="R106" s="130"/>
      <c r="S106" s="128"/>
      <c r="T106" s="131"/>
      <c r="U106" s="132" t="s">
        <v>36</v>
      </c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4" t="s">
        <v>98</v>
      </c>
      <c r="AZ106" s="133"/>
      <c r="BA106" s="133"/>
      <c r="BB106" s="133"/>
      <c r="BC106" s="133"/>
      <c r="BD106" s="133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77</v>
      </c>
      <c r="BK106" s="133"/>
      <c r="BL106" s="133"/>
      <c r="BM106" s="133"/>
    </row>
    <row r="107" spans="2:65" s="1" customFormat="1" ht="18" customHeight="1">
      <c r="B107" s="127"/>
      <c r="C107" s="128"/>
      <c r="D107" s="187"/>
      <c r="E107" s="251"/>
      <c r="F107" s="251"/>
      <c r="G107" s="251"/>
      <c r="H107" s="251"/>
      <c r="I107" s="128"/>
      <c r="J107" s="128"/>
      <c r="K107" s="128"/>
      <c r="L107" s="128"/>
      <c r="M107" s="128"/>
      <c r="N107" s="189"/>
      <c r="O107" s="250"/>
      <c r="P107" s="250"/>
      <c r="Q107" s="250"/>
      <c r="R107" s="130"/>
      <c r="S107" s="128"/>
      <c r="T107" s="131"/>
      <c r="U107" s="132" t="s">
        <v>36</v>
      </c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4" t="s">
        <v>98</v>
      </c>
      <c r="AZ107" s="133"/>
      <c r="BA107" s="133"/>
      <c r="BB107" s="133"/>
      <c r="BC107" s="133"/>
      <c r="BD107" s="133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77</v>
      </c>
      <c r="BK107" s="133"/>
      <c r="BL107" s="133"/>
      <c r="BM107" s="133"/>
    </row>
    <row r="108" spans="2:65" s="1" customFormat="1" ht="18" customHeight="1">
      <c r="B108" s="127"/>
      <c r="C108" s="128"/>
      <c r="D108" s="187"/>
      <c r="E108" s="251"/>
      <c r="F108" s="251"/>
      <c r="G108" s="251"/>
      <c r="H108" s="251"/>
      <c r="I108" s="128"/>
      <c r="J108" s="128"/>
      <c r="K108" s="128"/>
      <c r="L108" s="128"/>
      <c r="M108" s="128"/>
      <c r="N108" s="189"/>
      <c r="O108" s="250"/>
      <c r="P108" s="250"/>
      <c r="Q108" s="250"/>
      <c r="R108" s="130"/>
      <c r="S108" s="128"/>
      <c r="T108" s="131"/>
      <c r="U108" s="132" t="s">
        <v>36</v>
      </c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4" t="s">
        <v>98</v>
      </c>
      <c r="AZ108" s="133"/>
      <c r="BA108" s="133"/>
      <c r="BB108" s="133"/>
      <c r="BC108" s="133"/>
      <c r="BD108" s="133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77</v>
      </c>
      <c r="BK108" s="133"/>
      <c r="BL108" s="133"/>
      <c r="BM108" s="133"/>
    </row>
    <row r="109" spans="2:65" s="1" customFormat="1" ht="18" customHeight="1">
      <c r="B109" s="127"/>
      <c r="C109" s="128"/>
      <c r="D109" s="129"/>
      <c r="E109" s="128"/>
      <c r="F109" s="128"/>
      <c r="G109" s="128"/>
      <c r="H109" s="128"/>
      <c r="I109" s="128"/>
      <c r="J109" s="128"/>
      <c r="K109" s="128"/>
      <c r="L109" s="128"/>
      <c r="M109" s="128"/>
      <c r="N109" s="189"/>
      <c r="O109" s="250"/>
      <c r="P109" s="250"/>
      <c r="Q109" s="250"/>
      <c r="R109" s="130"/>
      <c r="S109" s="128"/>
      <c r="T109" s="136"/>
      <c r="U109" s="137" t="s">
        <v>36</v>
      </c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4" t="s">
        <v>99</v>
      </c>
      <c r="AZ109" s="133"/>
      <c r="BA109" s="133"/>
      <c r="BB109" s="133"/>
      <c r="BC109" s="133"/>
      <c r="BD109" s="133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77</v>
      </c>
      <c r="BK109" s="133"/>
      <c r="BL109" s="133"/>
      <c r="BM109" s="133"/>
    </row>
    <row r="110" spans="2:65" s="1" customForma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65" s="1" customFormat="1" ht="29.25" customHeight="1">
      <c r="B111" s="34"/>
      <c r="C111" s="111"/>
      <c r="D111" s="45"/>
      <c r="E111" s="45"/>
      <c r="F111" s="45"/>
      <c r="G111" s="45"/>
      <c r="H111" s="45"/>
      <c r="I111" s="45"/>
      <c r="J111" s="45"/>
      <c r="K111" s="45"/>
      <c r="L111" s="195"/>
      <c r="M111" s="195"/>
      <c r="N111" s="195"/>
      <c r="O111" s="195"/>
      <c r="P111" s="195"/>
      <c r="Q111" s="195"/>
      <c r="R111" s="36"/>
    </row>
    <row r="112" spans="2:65" s="1" customFormat="1" ht="6.95" customHeight="1">
      <c r="B112" s="58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60"/>
    </row>
    <row r="116" spans="2:63" s="1" customFormat="1" ht="6.95" customHeight="1"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3"/>
    </row>
    <row r="117" spans="2:63" s="1" customFormat="1" ht="36.950000000000003" customHeight="1">
      <c r="B117" s="34"/>
      <c r="C117" s="183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36"/>
    </row>
    <row r="118" spans="2:63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3" s="1" customFormat="1" ht="30" customHeight="1">
      <c r="B119" s="34"/>
      <c r="C119" s="29"/>
      <c r="D119" s="35"/>
      <c r="E119" s="35"/>
      <c r="F119" s="215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35"/>
      <c r="R119" s="36"/>
    </row>
    <row r="120" spans="2:63" s="1" customFormat="1" ht="36.950000000000003" customHeight="1">
      <c r="B120" s="34"/>
      <c r="C120" s="68"/>
      <c r="D120" s="35"/>
      <c r="E120" s="35"/>
      <c r="F120" s="20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35"/>
      <c r="R120" s="36"/>
    </row>
    <row r="121" spans="2:63" s="1" customFormat="1" ht="6.9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3" s="1" customFormat="1" ht="18" customHeight="1">
      <c r="B122" s="34"/>
      <c r="C122" s="29"/>
      <c r="D122" s="35"/>
      <c r="E122" s="35"/>
      <c r="F122" s="27"/>
      <c r="G122" s="35"/>
      <c r="H122" s="35"/>
      <c r="I122" s="35"/>
      <c r="J122" s="35"/>
      <c r="K122" s="29"/>
      <c r="L122" s="35"/>
      <c r="M122" s="220"/>
      <c r="N122" s="220"/>
      <c r="O122" s="220"/>
      <c r="P122" s="220"/>
      <c r="Q122" s="35"/>
      <c r="R122" s="36"/>
    </row>
    <row r="123" spans="2:63" s="1" customFormat="1" ht="6.95" customHeight="1"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6"/>
    </row>
    <row r="124" spans="2:63" s="1" customFormat="1" ht="15">
      <c r="B124" s="34"/>
      <c r="C124" s="29"/>
      <c r="D124" s="35"/>
      <c r="E124" s="35"/>
      <c r="F124" s="27"/>
      <c r="G124" s="35"/>
      <c r="H124" s="35"/>
      <c r="I124" s="35"/>
      <c r="J124" s="35"/>
      <c r="K124" s="29"/>
      <c r="L124" s="35"/>
      <c r="M124" s="174"/>
      <c r="N124" s="174"/>
      <c r="O124" s="174"/>
      <c r="P124" s="174"/>
      <c r="Q124" s="174"/>
      <c r="R124" s="36"/>
    </row>
    <row r="125" spans="2:63" s="1" customFormat="1" ht="14.45" customHeight="1">
      <c r="B125" s="34"/>
      <c r="C125" s="29"/>
      <c r="D125" s="35"/>
      <c r="E125" s="35"/>
      <c r="F125" s="27"/>
      <c r="G125" s="35"/>
      <c r="H125" s="35"/>
      <c r="I125" s="35"/>
      <c r="J125" s="35"/>
      <c r="K125" s="29"/>
      <c r="L125" s="35"/>
      <c r="M125" s="174"/>
      <c r="N125" s="174"/>
      <c r="O125" s="174"/>
      <c r="P125" s="174"/>
      <c r="Q125" s="174"/>
      <c r="R125" s="36"/>
    </row>
    <row r="126" spans="2:63" s="1" customFormat="1" ht="10.35" customHeight="1"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6"/>
    </row>
    <row r="127" spans="2:63" s="8" customFormat="1" ht="29.25" customHeight="1">
      <c r="B127" s="138"/>
      <c r="C127" s="139"/>
      <c r="D127" s="140"/>
      <c r="E127" s="140"/>
      <c r="F127" s="248"/>
      <c r="G127" s="248"/>
      <c r="H127" s="248"/>
      <c r="I127" s="248"/>
      <c r="J127" s="140"/>
      <c r="K127" s="140"/>
      <c r="L127" s="236"/>
      <c r="M127" s="236"/>
      <c r="N127" s="248"/>
      <c r="O127" s="248"/>
      <c r="P127" s="248"/>
      <c r="Q127" s="252"/>
      <c r="R127" s="141"/>
      <c r="T127" s="74" t="s">
        <v>100</v>
      </c>
      <c r="U127" s="75" t="s">
        <v>33</v>
      </c>
      <c r="V127" s="75" t="s">
        <v>101</v>
      </c>
      <c r="W127" s="75" t="s">
        <v>102</v>
      </c>
      <c r="X127" s="75" t="s">
        <v>103</v>
      </c>
      <c r="Y127" s="75" t="s">
        <v>104</v>
      </c>
      <c r="Z127" s="75" t="s">
        <v>105</v>
      </c>
      <c r="AA127" s="76" t="s">
        <v>106</v>
      </c>
    </row>
    <row r="128" spans="2:63" s="1" customFormat="1" ht="29.25" customHeight="1">
      <c r="B128" s="34"/>
      <c r="C128" s="78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230"/>
      <c r="O128" s="231"/>
      <c r="P128" s="231"/>
      <c r="Q128" s="231"/>
      <c r="R128" s="36"/>
      <c r="T128" s="77"/>
      <c r="U128" s="50"/>
      <c r="V128" s="50"/>
      <c r="W128" s="142" t="e">
        <f>W129+W159+#REF!</f>
        <v>#REF!</v>
      </c>
      <c r="X128" s="50"/>
      <c r="Y128" s="142" t="e">
        <f>Y129+Y159+#REF!</f>
        <v>#REF!</v>
      </c>
      <c r="Z128" s="50"/>
      <c r="AA128" s="143" t="e">
        <f>AA129+AA159+#REF!</f>
        <v>#REF!</v>
      </c>
      <c r="AT128" s="17" t="s">
        <v>67</v>
      </c>
      <c r="AU128" s="17" t="s">
        <v>97</v>
      </c>
      <c r="BK128" s="144" t="e">
        <f>BK129+BK159+#REF!</f>
        <v>#REF!</v>
      </c>
    </row>
    <row r="129" spans="2:65" s="9" customFormat="1" ht="37.35" customHeight="1">
      <c r="B129" s="145"/>
      <c r="C129" s="146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232"/>
      <c r="O129" s="233"/>
      <c r="P129" s="233"/>
      <c r="Q129" s="233"/>
      <c r="R129" s="148"/>
      <c r="T129" s="149"/>
      <c r="U129" s="146"/>
      <c r="V129" s="146"/>
      <c r="W129" s="150">
        <f>W130+W134+W139+W142+W144+W147+W157</f>
        <v>0</v>
      </c>
      <c r="X129" s="146"/>
      <c r="Y129" s="150">
        <f>Y130+Y134+Y139+Y142+Y144+Y147+Y157</f>
        <v>0</v>
      </c>
      <c r="Z129" s="146"/>
      <c r="AA129" s="151">
        <f>AA130+AA134+AA139+AA142+AA144+AA147+AA157</f>
        <v>0</v>
      </c>
      <c r="AR129" s="152" t="s">
        <v>74</v>
      </c>
      <c r="AT129" s="153" t="s">
        <v>67</v>
      </c>
      <c r="AU129" s="153" t="s">
        <v>68</v>
      </c>
      <c r="AY129" s="152" t="s">
        <v>107</v>
      </c>
      <c r="BK129" s="154">
        <f>BK130+BK134+BK139+BK142+BK144+BK147+BK157</f>
        <v>0</v>
      </c>
    </row>
    <row r="130" spans="2:65" s="9" customFormat="1" ht="19.899999999999999" customHeight="1">
      <c r="B130" s="145"/>
      <c r="C130" s="146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234"/>
      <c r="O130" s="235"/>
      <c r="P130" s="235"/>
      <c r="Q130" s="235"/>
      <c r="R130" s="148"/>
      <c r="T130" s="149"/>
      <c r="U130" s="146"/>
      <c r="V130" s="146"/>
      <c r="W130" s="150">
        <f>SUM(W131:W133)</f>
        <v>0</v>
      </c>
      <c r="X130" s="146"/>
      <c r="Y130" s="150">
        <f>SUM(Y131:Y133)</f>
        <v>0</v>
      </c>
      <c r="Z130" s="146"/>
      <c r="AA130" s="151">
        <f>SUM(AA131:AA133)</f>
        <v>0</v>
      </c>
      <c r="AR130" s="152" t="s">
        <v>74</v>
      </c>
      <c r="AT130" s="153" t="s">
        <v>67</v>
      </c>
      <c r="AU130" s="153" t="s">
        <v>74</v>
      </c>
      <c r="AY130" s="152" t="s">
        <v>107</v>
      </c>
      <c r="BK130" s="154">
        <f>SUM(BK131:BK133)</f>
        <v>0</v>
      </c>
    </row>
    <row r="131" spans="2:65" s="1" customFormat="1" ht="31.5" customHeight="1">
      <c r="B131" s="127"/>
      <c r="C131" s="156"/>
      <c r="D131" s="156"/>
      <c r="E131" s="157"/>
      <c r="F131" s="238"/>
      <c r="G131" s="238"/>
      <c r="H131" s="238"/>
      <c r="I131" s="238"/>
      <c r="J131" s="158"/>
      <c r="K131" s="159"/>
      <c r="L131" s="241"/>
      <c r="M131" s="241"/>
      <c r="N131" s="237"/>
      <c r="O131" s="237"/>
      <c r="P131" s="237"/>
      <c r="Q131" s="237"/>
      <c r="R131" s="130"/>
      <c r="T131" s="161" t="s">
        <v>5</v>
      </c>
      <c r="U131" s="43" t="s">
        <v>36</v>
      </c>
      <c r="V131" s="35"/>
      <c r="W131" s="162">
        <f>V131*K131</f>
        <v>0</v>
      </c>
      <c r="X131" s="162">
        <v>0</v>
      </c>
      <c r="Y131" s="162">
        <f>X131*K131</f>
        <v>0</v>
      </c>
      <c r="Z131" s="162">
        <v>0</v>
      </c>
      <c r="AA131" s="163">
        <f>Z131*K131</f>
        <v>0</v>
      </c>
      <c r="AR131" s="17" t="s">
        <v>109</v>
      </c>
      <c r="AT131" s="17" t="s">
        <v>108</v>
      </c>
      <c r="AU131" s="17" t="s">
        <v>77</v>
      </c>
      <c r="AY131" s="17" t="s">
        <v>107</v>
      </c>
      <c r="BE131" s="104">
        <f>IF(U131="základná",N131,0)</f>
        <v>0</v>
      </c>
      <c r="BF131" s="104">
        <f>IF(U131="znížená",N131,0)</f>
        <v>0</v>
      </c>
      <c r="BG131" s="104">
        <f>IF(U131="zákl. prenesená",N131,0)</f>
        <v>0</v>
      </c>
      <c r="BH131" s="104">
        <f>IF(U131="zníž. prenesená",N131,0)</f>
        <v>0</v>
      </c>
      <c r="BI131" s="104">
        <f>IF(U131="nulová",N131,0)</f>
        <v>0</v>
      </c>
      <c r="BJ131" s="17" t="s">
        <v>77</v>
      </c>
      <c r="BK131" s="164">
        <f>ROUND(L131*K131,3)</f>
        <v>0</v>
      </c>
      <c r="BL131" s="17" t="s">
        <v>109</v>
      </c>
      <c r="BM131" s="17" t="s">
        <v>110</v>
      </c>
    </row>
    <row r="132" spans="2:65" s="1" customFormat="1" ht="31.5" customHeight="1">
      <c r="B132" s="127"/>
      <c r="C132" s="156"/>
      <c r="D132" s="156"/>
      <c r="E132" s="157"/>
      <c r="F132" s="238"/>
      <c r="G132" s="238"/>
      <c r="H132" s="238"/>
      <c r="I132" s="238"/>
      <c r="J132" s="158"/>
      <c r="K132" s="159"/>
      <c r="L132" s="241"/>
      <c r="M132" s="241"/>
      <c r="N132" s="237"/>
      <c r="O132" s="237"/>
      <c r="P132" s="237"/>
      <c r="Q132" s="237"/>
      <c r="R132" s="130"/>
      <c r="T132" s="161" t="s">
        <v>5</v>
      </c>
      <c r="U132" s="43" t="s">
        <v>36</v>
      </c>
      <c r="V132" s="35"/>
      <c r="W132" s="162">
        <f>V132*K132</f>
        <v>0</v>
      </c>
      <c r="X132" s="162">
        <v>0</v>
      </c>
      <c r="Y132" s="162">
        <f>X132*K132</f>
        <v>0</v>
      </c>
      <c r="Z132" s="162">
        <v>0</v>
      </c>
      <c r="AA132" s="163">
        <f>Z132*K132</f>
        <v>0</v>
      </c>
      <c r="AR132" s="17" t="s">
        <v>109</v>
      </c>
      <c r="AT132" s="17" t="s">
        <v>108</v>
      </c>
      <c r="AU132" s="17" t="s">
        <v>77</v>
      </c>
      <c r="AY132" s="17" t="s">
        <v>107</v>
      </c>
      <c r="BE132" s="104">
        <f>IF(U132="základná",N132,0)</f>
        <v>0</v>
      </c>
      <c r="BF132" s="104">
        <f>IF(U132="znížená",N132,0)</f>
        <v>0</v>
      </c>
      <c r="BG132" s="104">
        <f>IF(U132="zákl. prenesená",N132,0)</f>
        <v>0</v>
      </c>
      <c r="BH132" s="104">
        <f>IF(U132="zníž. prenesená",N132,0)</f>
        <v>0</v>
      </c>
      <c r="BI132" s="104">
        <f>IF(U132="nulová",N132,0)</f>
        <v>0</v>
      </c>
      <c r="BJ132" s="17" t="s">
        <v>77</v>
      </c>
      <c r="BK132" s="164">
        <f>ROUND(L132*K132,3)</f>
        <v>0</v>
      </c>
      <c r="BL132" s="17" t="s">
        <v>109</v>
      </c>
      <c r="BM132" s="17" t="s">
        <v>111</v>
      </c>
    </row>
    <row r="133" spans="2:65" s="1" customFormat="1" ht="31.5" customHeight="1">
      <c r="B133" s="127"/>
      <c r="C133" s="156"/>
      <c r="D133" s="156"/>
      <c r="E133" s="157"/>
      <c r="F133" s="238"/>
      <c r="G133" s="238"/>
      <c r="H133" s="238"/>
      <c r="I133" s="238"/>
      <c r="J133" s="158"/>
      <c r="K133" s="159"/>
      <c r="L133" s="241"/>
      <c r="M133" s="241"/>
      <c r="N133" s="237"/>
      <c r="O133" s="237"/>
      <c r="P133" s="237"/>
      <c r="Q133" s="237"/>
      <c r="R133" s="130"/>
      <c r="T133" s="161" t="s">
        <v>5</v>
      </c>
      <c r="U133" s="43" t="s">
        <v>36</v>
      </c>
      <c r="V133" s="35"/>
      <c r="W133" s="162">
        <f>V133*K133</f>
        <v>0</v>
      </c>
      <c r="X133" s="162">
        <v>0</v>
      </c>
      <c r="Y133" s="162">
        <f>X133*K133</f>
        <v>0</v>
      </c>
      <c r="Z133" s="162">
        <v>0</v>
      </c>
      <c r="AA133" s="163">
        <f>Z133*K133</f>
        <v>0</v>
      </c>
      <c r="AR133" s="17" t="s">
        <v>109</v>
      </c>
      <c r="AT133" s="17" t="s">
        <v>108</v>
      </c>
      <c r="AU133" s="17" t="s">
        <v>77</v>
      </c>
      <c r="AY133" s="17" t="s">
        <v>107</v>
      </c>
      <c r="BE133" s="104">
        <f>IF(U133="základná",N133,0)</f>
        <v>0</v>
      </c>
      <c r="BF133" s="104">
        <f>IF(U133="znížená",N133,0)</f>
        <v>0</v>
      </c>
      <c r="BG133" s="104">
        <f>IF(U133="zákl. prenesená",N133,0)</f>
        <v>0</v>
      </c>
      <c r="BH133" s="104">
        <f>IF(U133="zníž. prenesená",N133,0)</f>
        <v>0</v>
      </c>
      <c r="BI133" s="104">
        <f>IF(U133="nulová",N133,0)</f>
        <v>0</v>
      </c>
      <c r="BJ133" s="17" t="s">
        <v>77</v>
      </c>
      <c r="BK133" s="164">
        <f>ROUND(L133*K133,3)</f>
        <v>0</v>
      </c>
      <c r="BL133" s="17" t="s">
        <v>109</v>
      </c>
      <c r="BM133" s="17" t="s">
        <v>112</v>
      </c>
    </row>
    <row r="134" spans="2:65" s="9" customFormat="1" ht="29.85" customHeight="1">
      <c r="B134" s="145"/>
      <c r="C134" s="146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239"/>
      <c r="O134" s="240"/>
      <c r="P134" s="240"/>
      <c r="Q134" s="240"/>
      <c r="R134" s="148"/>
      <c r="T134" s="149"/>
      <c r="U134" s="146"/>
      <c r="V134" s="146"/>
      <c r="W134" s="150">
        <f>SUM(W135:W138)</f>
        <v>0</v>
      </c>
      <c r="X134" s="146"/>
      <c r="Y134" s="150">
        <f>SUM(Y135:Y138)</f>
        <v>0</v>
      </c>
      <c r="Z134" s="146"/>
      <c r="AA134" s="151">
        <f>SUM(AA135:AA138)</f>
        <v>0</v>
      </c>
      <c r="AR134" s="152" t="s">
        <v>74</v>
      </c>
      <c r="AT134" s="153" t="s">
        <v>67</v>
      </c>
      <c r="AU134" s="153" t="s">
        <v>74</v>
      </c>
      <c r="AY134" s="152" t="s">
        <v>107</v>
      </c>
      <c r="BK134" s="154">
        <f>SUM(BK135:BK138)</f>
        <v>0</v>
      </c>
    </row>
    <row r="135" spans="2:65" s="1" customFormat="1" ht="31.5" customHeight="1">
      <c r="B135" s="127"/>
      <c r="C135" s="156"/>
      <c r="D135" s="156"/>
      <c r="E135" s="157"/>
      <c r="F135" s="238"/>
      <c r="G135" s="238"/>
      <c r="H135" s="238"/>
      <c r="I135" s="238"/>
      <c r="J135" s="158"/>
      <c r="K135" s="159"/>
      <c r="L135" s="241"/>
      <c r="M135" s="241"/>
      <c r="N135" s="237"/>
      <c r="O135" s="237"/>
      <c r="P135" s="237"/>
      <c r="Q135" s="237"/>
      <c r="R135" s="130"/>
      <c r="T135" s="161" t="s">
        <v>5</v>
      </c>
      <c r="U135" s="43" t="s">
        <v>36</v>
      </c>
      <c r="V135" s="35"/>
      <c r="W135" s="162">
        <f>V135*K135</f>
        <v>0</v>
      </c>
      <c r="X135" s="162">
        <v>9.9099999999999994E-2</v>
      </c>
      <c r="Y135" s="162">
        <f>X135*K135</f>
        <v>0</v>
      </c>
      <c r="Z135" s="162">
        <v>0</v>
      </c>
      <c r="AA135" s="163">
        <f>Z135*K135</f>
        <v>0</v>
      </c>
      <c r="AR135" s="17" t="s">
        <v>109</v>
      </c>
      <c r="AT135" s="17" t="s">
        <v>108</v>
      </c>
      <c r="AU135" s="17" t="s">
        <v>77</v>
      </c>
      <c r="AY135" s="17" t="s">
        <v>107</v>
      </c>
      <c r="BE135" s="104">
        <f>IF(U135="základná",N135,0)</f>
        <v>0</v>
      </c>
      <c r="BF135" s="104">
        <f>IF(U135="znížená",N135,0)</f>
        <v>0</v>
      </c>
      <c r="BG135" s="104">
        <f>IF(U135="zákl. prenesená",N135,0)</f>
        <v>0</v>
      </c>
      <c r="BH135" s="104">
        <f>IF(U135="zníž. prenesená",N135,0)</f>
        <v>0</v>
      </c>
      <c r="BI135" s="104">
        <f>IF(U135="nulová",N135,0)</f>
        <v>0</v>
      </c>
      <c r="BJ135" s="17" t="s">
        <v>77</v>
      </c>
      <c r="BK135" s="164">
        <f>ROUND(L135*K135,3)</f>
        <v>0</v>
      </c>
      <c r="BL135" s="17" t="s">
        <v>109</v>
      </c>
      <c r="BM135" s="17" t="s">
        <v>113</v>
      </c>
    </row>
    <row r="136" spans="2:65" s="1" customFormat="1" ht="31.5" customHeight="1">
      <c r="B136" s="127"/>
      <c r="C136" s="156"/>
      <c r="D136" s="156"/>
      <c r="E136" s="157"/>
      <c r="F136" s="238"/>
      <c r="G136" s="238"/>
      <c r="H136" s="238"/>
      <c r="I136" s="238"/>
      <c r="J136" s="158"/>
      <c r="K136" s="159"/>
      <c r="L136" s="241"/>
      <c r="M136" s="241"/>
      <c r="N136" s="237"/>
      <c r="O136" s="237"/>
      <c r="P136" s="237"/>
      <c r="Q136" s="237"/>
      <c r="R136" s="130"/>
      <c r="T136" s="161" t="s">
        <v>5</v>
      </c>
      <c r="U136" s="43" t="s">
        <v>36</v>
      </c>
      <c r="V136" s="35"/>
      <c r="W136" s="162">
        <f>V136*K136</f>
        <v>0</v>
      </c>
      <c r="X136" s="162">
        <v>4.3099999999999996E-3</v>
      </c>
      <c r="Y136" s="162">
        <f>X136*K136</f>
        <v>0</v>
      </c>
      <c r="Z136" s="162">
        <v>0</v>
      </c>
      <c r="AA136" s="163">
        <f>Z136*K136</f>
        <v>0</v>
      </c>
      <c r="AR136" s="17" t="s">
        <v>109</v>
      </c>
      <c r="AT136" s="17" t="s">
        <v>108</v>
      </c>
      <c r="AU136" s="17" t="s">
        <v>77</v>
      </c>
      <c r="AY136" s="17" t="s">
        <v>107</v>
      </c>
      <c r="BE136" s="104">
        <f>IF(U136="základná",N136,0)</f>
        <v>0</v>
      </c>
      <c r="BF136" s="104">
        <f>IF(U136="znížená",N136,0)</f>
        <v>0</v>
      </c>
      <c r="BG136" s="104">
        <f>IF(U136="zákl. prenesená",N136,0)</f>
        <v>0</v>
      </c>
      <c r="BH136" s="104">
        <f>IF(U136="zníž. prenesená",N136,0)</f>
        <v>0</v>
      </c>
      <c r="BI136" s="104">
        <f>IF(U136="nulová",N136,0)</f>
        <v>0</v>
      </c>
      <c r="BJ136" s="17" t="s">
        <v>77</v>
      </c>
      <c r="BK136" s="164">
        <f>ROUND(L136*K136,3)</f>
        <v>0</v>
      </c>
      <c r="BL136" s="17" t="s">
        <v>109</v>
      </c>
      <c r="BM136" s="17" t="s">
        <v>114</v>
      </c>
    </row>
    <row r="137" spans="2:65" s="1" customFormat="1" ht="31.5" customHeight="1">
      <c r="B137" s="127"/>
      <c r="C137" s="156"/>
      <c r="D137" s="156"/>
      <c r="E137" s="157"/>
      <c r="F137" s="238"/>
      <c r="G137" s="238"/>
      <c r="H137" s="238"/>
      <c r="I137" s="238"/>
      <c r="J137" s="158"/>
      <c r="K137" s="159"/>
      <c r="L137" s="241"/>
      <c r="M137" s="241"/>
      <c r="N137" s="237"/>
      <c r="O137" s="237"/>
      <c r="P137" s="237"/>
      <c r="Q137" s="237"/>
      <c r="R137" s="130"/>
      <c r="T137" s="161" t="s">
        <v>5</v>
      </c>
      <c r="U137" s="43" t="s">
        <v>36</v>
      </c>
      <c r="V137" s="35"/>
      <c r="W137" s="162">
        <f>V137*K137</f>
        <v>0</v>
      </c>
      <c r="X137" s="162">
        <v>0</v>
      </c>
      <c r="Y137" s="162">
        <f>X137*K137</f>
        <v>0</v>
      </c>
      <c r="Z137" s="162">
        <v>0</v>
      </c>
      <c r="AA137" s="163">
        <f>Z137*K137</f>
        <v>0</v>
      </c>
      <c r="AR137" s="17" t="s">
        <v>109</v>
      </c>
      <c r="AT137" s="17" t="s">
        <v>108</v>
      </c>
      <c r="AU137" s="17" t="s">
        <v>77</v>
      </c>
      <c r="AY137" s="17" t="s">
        <v>107</v>
      </c>
      <c r="BE137" s="104">
        <f>IF(U137="základná",N137,0)</f>
        <v>0</v>
      </c>
      <c r="BF137" s="104">
        <f>IF(U137="znížená",N137,0)</f>
        <v>0</v>
      </c>
      <c r="BG137" s="104">
        <f>IF(U137="zákl. prenesená",N137,0)</f>
        <v>0</v>
      </c>
      <c r="BH137" s="104">
        <f>IF(U137="zníž. prenesená",N137,0)</f>
        <v>0</v>
      </c>
      <c r="BI137" s="104">
        <f>IF(U137="nulová",N137,0)</f>
        <v>0</v>
      </c>
      <c r="BJ137" s="17" t="s">
        <v>77</v>
      </c>
      <c r="BK137" s="164">
        <f>ROUND(L137*K137,3)</f>
        <v>0</v>
      </c>
      <c r="BL137" s="17" t="s">
        <v>109</v>
      </c>
      <c r="BM137" s="17" t="s">
        <v>115</v>
      </c>
    </row>
    <row r="138" spans="2:65" s="1" customFormat="1" ht="44.25" customHeight="1">
      <c r="B138" s="127"/>
      <c r="C138" s="156"/>
      <c r="D138" s="156"/>
      <c r="E138" s="157"/>
      <c r="F138" s="238"/>
      <c r="G138" s="238"/>
      <c r="H138" s="238"/>
      <c r="I138" s="238"/>
      <c r="J138" s="158"/>
      <c r="K138" s="159"/>
      <c r="L138" s="241"/>
      <c r="M138" s="241"/>
      <c r="N138" s="237"/>
      <c r="O138" s="237"/>
      <c r="P138" s="237"/>
      <c r="Q138" s="237"/>
      <c r="R138" s="130"/>
      <c r="T138" s="161" t="s">
        <v>5</v>
      </c>
      <c r="U138" s="43" t="s">
        <v>36</v>
      </c>
      <c r="V138" s="35"/>
      <c r="W138" s="162">
        <f>V138*K138</f>
        <v>0</v>
      </c>
      <c r="X138" s="162">
        <v>7.0000000000000007E-2</v>
      </c>
      <c r="Y138" s="162">
        <f>X138*K138</f>
        <v>0</v>
      </c>
      <c r="Z138" s="162">
        <v>0</v>
      </c>
      <c r="AA138" s="163">
        <f>Z138*K138</f>
        <v>0</v>
      </c>
      <c r="AR138" s="17" t="s">
        <v>109</v>
      </c>
      <c r="AT138" s="17" t="s">
        <v>108</v>
      </c>
      <c r="AU138" s="17" t="s">
        <v>77</v>
      </c>
      <c r="AY138" s="17" t="s">
        <v>107</v>
      </c>
      <c r="BE138" s="104">
        <f>IF(U138="základná",N138,0)</f>
        <v>0</v>
      </c>
      <c r="BF138" s="104">
        <f>IF(U138="znížená",N138,0)</f>
        <v>0</v>
      </c>
      <c r="BG138" s="104">
        <f>IF(U138="zákl. prenesená",N138,0)</f>
        <v>0</v>
      </c>
      <c r="BH138" s="104">
        <f>IF(U138="zníž. prenesená",N138,0)</f>
        <v>0</v>
      </c>
      <c r="BI138" s="104">
        <f>IF(U138="nulová",N138,0)</f>
        <v>0</v>
      </c>
      <c r="BJ138" s="17" t="s">
        <v>77</v>
      </c>
      <c r="BK138" s="164">
        <f>ROUND(L138*K138,3)</f>
        <v>0</v>
      </c>
      <c r="BL138" s="17" t="s">
        <v>109</v>
      </c>
      <c r="BM138" s="17" t="s">
        <v>116</v>
      </c>
    </row>
    <row r="139" spans="2:65" s="9" customFormat="1" ht="29.85" customHeight="1">
      <c r="B139" s="145"/>
      <c r="C139" s="146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239"/>
      <c r="O139" s="240"/>
      <c r="P139" s="240"/>
      <c r="Q139" s="240"/>
      <c r="R139" s="148"/>
      <c r="T139" s="149"/>
      <c r="U139" s="146"/>
      <c r="V139" s="146"/>
      <c r="W139" s="150">
        <f>SUM(W140:W141)</f>
        <v>0</v>
      </c>
      <c r="X139" s="146"/>
      <c r="Y139" s="150">
        <f>SUM(Y140:Y141)</f>
        <v>0</v>
      </c>
      <c r="Z139" s="146"/>
      <c r="AA139" s="151">
        <f>SUM(AA140:AA141)</f>
        <v>0</v>
      </c>
      <c r="AR139" s="152" t="s">
        <v>74</v>
      </c>
      <c r="AT139" s="153" t="s">
        <v>67</v>
      </c>
      <c r="AU139" s="153" t="s">
        <v>74</v>
      </c>
      <c r="AY139" s="152" t="s">
        <v>107</v>
      </c>
      <c r="BK139" s="154">
        <f>SUM(BK140:BK141)</f>
        <v>0</v>
      </c>
    </row>
    <row r="140" spans="2:65" s="1" customFormat="1" ht="22.5" customHeight="1">
      <c r="B140" s="127"/>
      <c r="C140" s="156"/>
      <c r="D140" s="156"/>
      <c r="E140" s="157"/>
      <c r="F140" s="238"/>
      <c r="G140" s="238"/>
      <c r="H140" s="238"/>
      <c r="I140" s="238"/>
      <c r="J140" s="158"/>
      <c r="K140" s="159"/>
      <c r="L140" s="241"/>
      <c r="M140" s="241"/>
      <c r="N140" s="237"/>
      <c r="O140" s="237"/>
      <c r="P140" s="237"/>
      <c r="Q140" s="237"/>
      <c r="R140" s="130"/>
      <c r="T140" s="161" t="s">
        <v>5</v>
      </c>
      <c r="U140" s="43" t="s">
        <v>36</v>
      </c>
      <c r="V140" s="35"/>
      <c r="W140" s="162">
        <f>V140*K140</f>
        <v>0</v>
      </c>
      <c r="X140" s="162">
        <v>0.112</v>
      </c>
      <c r="Y140" s="162">
        <f>X140*K140</f>
        <v>0</v>
      </c>
      <c r="Z140" s="162">
        <v>0</v>
      </c>
      <c r="AA140" s="163">
        <f>Z140*K140</f>
        <v>0</v>
      </c>
      <c r="AR140" s="17" t="s">
        <v>109</v>
      </c>
      <c r="AT140" s="17" t="s">
        <v>108</v>
      </c>
      <c r="AU140" s="17" t="s">
        <v>77</v>
      </c>
      <c r="AY140" s="17" t="s">
        <v>107</v>
      </c>
      <c r="BE140" s="104">
        <f>IF(U140="základná",N140,0)</f>
        <v>0</v>
      </c>
      <c r="BF140" s="104">
        <f>IF(U140="znížená",N140,0)</f>
        <v>0</v>
      </c>
      <c r="BG140" s="104">
        <f>IF(U140="zákl. prenesená",N140,0)</f>
        <v>0</v>
      </c>
      <c r="BH140" s="104">
        <f>IF(U140="zníž. prenesená",N140,0)</f>
        <v>0</v>
      </c>
      <c r="BI140" s="104">
        <f>IF(U140="nulová",N140,0)</f>
        <v>0</v>
      </c>
      <c r="BJ140" s="17" t="s">
        <v>77</v>
      </c>
      <c r="BK140" s="164">
        <f>ROUND(L140*K140,3)</f>
        <v>0</v>
      </c>
      <c r="BL140" s="17" t="s">
        <v>109</v>
      </c>
      <c r="BM140" s="17" t="s">
        <v>118</v>
      </c>
    </row>
    <row r="141" spans="2:65" s="1" customFormat="1" ht="22.5" customHeight="1">
      <c r="B141" s="127"/>
      <c r="C141" s="165"/>
      <c r="D141" s="165"/>
      <c r="E141" s="166"/>
      <c r="F141" s="242"/>
      <c r="G141" s="242"/>
      <c r="H141" s="242"/>
      <c r="I141" s="242"/>
      <c r="J141" s="167"/>
      <c r="K141" s="168"/>
      <c r="L141" s="243"/>
      <c r="M141" s="243"/>
      <c r="N141" s="244"/>
      <c r="O141" s="237"/>
      <c r="P141" s="237"/>
      <c r="Q141" s="237"/>
      <c r="R141" s="130"/>
      <c r="T141" s="161" t="s">
        <v>5</v>
      </c>
      <c r="U141" s="43" t="s">
        <v>36</v>
      </c>
      <c r="V141" s="35"/>
      <c r="W141" s="162">
        <f>V141*K141</f>
        <v>0</v>
      </c>
      <c r="X141" s="162">
        <v>0.1</v>
      </c>
      <c r="Y141" s="162">
        <f>X141*K141</f>
        <v>0</v>
      </c>
      <c r="Z141" s="162">
        <v>0</v>
      </c>
      <c r="AA141" s="163">
        <f>Z141*K141</f>
        <v>0</v>
      </c>
      <c r="AR141" s="17" t="s">
        <v>117</v>
      </c>
      <c r="AT141" s="17" t="s">
        <v>119</v>
      </c>
      <c r="AU141" s="17" t="s">
        <v>77</v>
      </c>
      <c r="AY141" s="17" t="s">
        <v>107</v>
      </c>
      <c r="BE141" s="104">
        <f>IF(U141="základná",N141,0)</f>
        <v>0</v>
      </c>
      <c r="BF141" s="104">
        <f>IF(U141="znížená",N141,0)</f>
        <v>0</v>
      </c>
      <c r="BG141" s="104">
        <f>IF(U141="zákl. prenesená",N141,0)</f>
        <v>0</v>
      </c>
      <c r="BH141" s="104">
        <f>IF(U141="zníž. prenesená",N141,0)</f>
        <v>0</v>
      </c>
      <c r="BI141" s="104">
        <f>IF(U141="nulová",N141,0)</f>
        <v>0</v>
      </c>
      <c r="BJ141" s="17" t="s">
        <v>77</v>
      </c>
      <c r="BK141" s="164">
        <f>ROUND(L141*K141,3)</f>
        <v>0</v>
      </c>
      <c r="BL141" s="17" t="s">
        <v>109</v>
      </c>
      <c r="BM141" s="17" t="s">
        <v>120</v>
      </c>
    </row>
    <row r="142" spans="2:65" s="9" customFormat="1" ht="29.85" customHeight="1">
      <c r="B142" s="145"/>
      <c r="C142" s="146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239"/>
      <c r="O142" s="240"/>
      <c r="P142" s="240"/>
      <c r="Q142" s="240"/>
      <c r="R142" s="148"/>
      <c r="T142" s="149"/>
      <c r="U142" s="146"/>
      <c r="V142" s="146"/>
      <c r="W142" s="150">
        <f>W143</f>
        <v>0</v>
      </c>
      <c r="X142" s="146"/>
      <c r="Y142" s="150">
        <f>Y143</f>
        <v>0</v>
      </c>
      <c r="Z142" s="146"/>
      <c r="AA142" s="151">
        <f>AA143</f>
        <v>0</v>
      </c>
      <c r="AR142" s="152" t="s">
        <v>74</v>
      </c>
      <c r="AT142" s="153" t="s">
        <v>67</v>
      </c>
      <c r="AU142" s="153" t="s">
        <v>74</v>
      </c>
      <c r="AY142" s="152" t="s">
        <v>107</v>
      </c>
      <c r="BK142" s="154">
        <f>BK143</f>
        <v>0</v>
      </c>
    </row>
    <row r="143" spans="2:65" s="1" customFormat="1" ht="31.5" customHeight="1">
      <c r="B143" s="127"/>
      <c r="C143" s="156"/>
      <c r="D143" s="156"/>
      <c r="E143" s="157"/>
      <c r="F143" s="238"/>
      <c r="G143" s="238"/>
      <c r="H143" s="238"/>
      <c r="I143" s="238"/>
      <c r="J143" s="158"/>
      <c r="K143" s="159"/>
      <c r="L143" s="241"/>
      <c r="M143" s="241"/>
      <c r="N143" s="237"/>
      <c r="O143" s="237"/>
      <c r="P143" s="237"/>
      <c r="Q143" s="237"/>
      <c r="R143" s="130"/>
      <c r="T143" s="161" t="s">
        <v>5</v>
      </c>
      <c r="U143" s="43" t="s">
        <v>36</v>
      </c>
      <c r="V143" s="35"/>
      <c r="W143" s="162">
        <f>V143*K143</f>
        <v>0</v>
      </c>
      <c r="X143" s="162">
        <v>4.9369999999999997E-2</v>
      </c>
      <c r="Y143" s="162">
        <f>X143*K143</f>
        <v>0</v>
      </c>
      <c r="Z143" s="162">
        <v>0</v>
      </c>
      <c r="AA143" s="163">
        <f>Z143*K143</f>
        <v>0</v>
      </c>
      <c r="AR143" s="17" t="s">
        <v>109</v>
      </c>
      <c r="AT143" s="17" t="s">
        <v>108</v>
      </c>
      <c r="AU143" s="17" t="s">
        <v>77</v>
      </c>
      <c r="AY143" s="17" t="s">
        <v>107</v>
      </c>
      <c r="BE143" s="104">
        <f>IF(U143="základná",N143,0)</f>
        <v>0</v>
      </c>
      <c r="BF143" s="104">
        <f>IF(U143="znížená",N143,0)</f>
        <v>0</v>
      </c>
      <c r="BG143" s="104">
        <f>IF(U143="zákl. prenesená",N143,0)</f>
        <v>0</v>
      </c>
      <c r="BH143" s="104">
        <f>IF(U143="zníž. prenesená",N143,0)</f>
        <v>0</v>
      </c>
      <c r="BI143" s="104">
        <f>IF(U143="nulová",N143,0)</f>
        <v>0</v>
      </c>
      <c r="BJ143" s="17" t="s">
        <v>77</v>
      </c>
      <c r="BK143" s="164">
        <f>ROUND(L143*K143,3)</f>
        <v>0</v>
      </c>
      <c r="BL143" s="17" t="s">
        <v>109</v>
      </c>
      <c r="BM143" s="17" t="s">
        <v>121</v>
      </c>
    </row>
    <row r="144" spans="2:65" s="9" customFormat="1" ht="29.85" customHeight="1">
      <c r="B144" s="145"/>
      <c r="C144" s="146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239"/>
      <c r="O144" s="240"/>
      <c r="P144" s="240"/>
      <c r="Q144" s="240"/>
      <c r="R144" s="148"/>
      <c r="T144" s="149"/>
      <c r="U144" s="146"/>
      <c r="V144" s="146"/>
      <c r="W144" s="150">
        <f>SUM(W145:W146)</f>
        <v>0</v>
      </c>
      <c r="X144" s="146"/>
      <c r="Y144" s="150">
        <f>SUM(Y145:Y146)</f>
        <v>0</v>
      </c>
      <c r="Z144" s="146"/>
      <c r="AA144" s="151">
        <f>SUM(AA145:AA146)</f>
        <v>0</v>
      </c>
      <c r="AR144" s="152" t="s">
        <v>74</v>
      </c>
      <c r="AT144" s="153" t="s">
        <v>67</v>
      </c>
      <c r="AU144" s="153" t="s">
        <v>74</v>
      </c>
      <c r="AY144" s="152" t="s">
        <v>107</v>
      </c>
      <c r="BK144" s="154">
        <f>SUM(BK145:BK146)</f>
        <v>0</v>
      </c>
    </row>
    <row r="145" spans="2:65" s="1" customFormat="1" ht="31.5" customHeight="1">
      <c r="B145" s="127"/>
      <c r="C145" s="156"/>
      <c r="D145" s="156"/>
      <c r="E145" s="157"/>
      <c r="F145" s="238"/>
      <c r="G145" s="238"/>
      <c r="H145" s="238"/>
      <c r="I145" s="238"/>
      <c r="J145" s="158"/>
      <c r="K145" s="159"/>
      <c r="L145" s="241"/>
      <c r="M145" s="241"/>
      <c r="N145" s="237"/>
      <c r="O145" s="237"/>
      <c r="P145" s="237"/>
      <c r="Q145" s="237"/>
      <c r="R145" s="130"/>
      <c r="T145" s="161" t="s">
        <v>5</v>
      </c>
      <c r="U145" s="43" t="s">
        <v>36</v>
      </c>
      <c r="V145" s="35"/>
      <c r="W145" s="162">
        <f>V145*K145</f>
        <v>0</v>
      </c>
      <c r="X145" s="162">
        <v>6.3E-3</v>
      </c>
      <c r="Y145" s="162">
        <f>X145*K145</f>
        <v>0</v>
      </c>
      <c r="Z145" s="162">
        <v>0</v>
      </c>
      <c r="AA145" s="163">
        <f>Z145*K145</f>
        <v>0</v>
      </c>
      <c r="AR145" s="17" t="s">
        <v>109</v>
      </c>
      <c r="AT145" s="17" t="s">
        <v>108</v>
      </c>
      <c r="AU145" s="17" t="s">
        <v>77</v>
      </c>
      <c r="AY145" s="17" t="s">
        <v>107</v>
      </c>
      <c r="BE145" s="104">
        <f>IF(U145="základná",N145,0)</f>
        <v>0</v>
      </c>
      <c r="BF145" s="104">
        <f>IF(U145="znížená",N145,0)</f>
        <v>0</v>
      </c>
      <c r="BG145" s="104">
        <f>IF(U145="zákl. prenesená",N145,0)</f>
        <v>0</v>
      </c>
      <c r="BH145" s="104">
        <f>IF(U145="zníž. prenesená",N145,0)</f>
        <v>0</v>
      </c>
      <c r="BI145" s="104">
        <f>IF(U145="nulová",N145,0)</f>
        <v>0</v>
      </c>
      <c r="BJ145" s="17" t="s">
        <v>77</v>
      </c>
      <c r="BK145" s="164">
        <f>ROUND(L145*K145,3)</f>
        <v>0</v>
      </c>
      <c r="BL145" s="17" t="s">
        <v>109</v>
      </c>
      <c r="BM145" s="17" t="s">
        <v>122</v>
      </c>
    </row>
    <row r="146" spans="2:65" s="1" customFormat="1" ht="31.5" customHeight="1">
      <c r="B146" s="127"/>
      <c r="C146" s="165"/>
      <c r="D146" s="165"/>
      <c r="E146" s="166"/>
      <c r="F146" s="242"/>
      <c r="G146" s="242"/>
      <c r="H146" s="242"/>
      <c r="I146" s="242"/>
      <c r="J146" s="167"/>
      <c r="K146" s="168"/>
      <c r="L146" s="243"/>
      <c r="M146" s="243"/>
      <c r="N146" s="244"/>
      <c r="O146" s="237"/>
      <c r="P146" s="237"/>
      <c r="Q146" s="237"/>
      <c r="R146" s="130"/>
      <c r="T146" s="161" t="s">
        <v>5</v>
      </c>
      <c r="U146" s="43" t="s">
        <v>36</v>
      </c>
      <c r="V146" s="35"/>
      <c r="W146" s="162">
        <f>V146*K146</f>
        <v>0</v>
      </c>
      <c r="X146" s="162">
        <v>0.28999999999999998</v>
      </c>
      <c r="Y146" s="162">
        <f>X146*K146</f>
        <v>0</v>
      </c>
      <c r="Z146" s="162">
        <v>0</v>
      </c>
      <c r="AA146" s="163">
        <f>Z146*K146</f>
        <v>0</v>
      </c>
      <c r="AR146" s="17" t="s">
        <v>117</v>
      </c>
      <c r="AT146" s="17" t="s">
        <v>119</v>
      </c>
      <c r="AU146" s="17" t="s">
        <v>77</v>
      </c>
      <c r="AY146" s="17" t="s">
        <v>107</v>
      </c>
      <c r="BE146" s="104">
        <f>IF(U146="základná",N146,0)</f>
        <v>0</v>
      </c>
      <c r="BF146" s="104">
        <f>IF(U146="znížená",N146,0)</f>
        <v>0</v>
      </c>
      <c r="BG146" s="104">
        <f>IF(U146="zákl. prenesená",N146,0)</f>
        <v>0</v>
      </c>
      <c r="BH146" s="104">
        <f>IF(U146="zníž. prenesená",N146,0)</f>
        <v>0</v>
      </c>
      <c r="BI146" s="104">
        <f>IF(U146="nulová",N146,0)</f>
        <v>0</v>
      </c>
      <c r="BJ146" s="17" t="s">
        <v>77</v>
      </c>
      <c r="BK146" s="164">
        <f>ROUND(L146*K146,3)</f>
        <v>0</v>
      </c>
      <c r="BL146" s="17" t="s">
        <v>109</v>
      </c>
      <c r="BM146" s="17" t="s">
        <v>123</v>
      </c>
    </row>
    <row r="147" spans="2:65" s="9" customFormat="1" ht="29.85" customHeight="1">
      <c r="B147" s="145"/>
      <c r="C147" s="146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239"/>
      <c r="O147" s="240"/>
      <c r="P147" s="240"/>
      <c r="Q147" s="240"/>
      <c r="R147" s="148"/>
      <c r="T147" s="149"/>
      <c r="U147" s="146"/>
      <c r="V147" s="146"/>
      <c r="W147" s="150">
        <f>SUM(W148:W156)</f>
        <v>0</v>
      </c>
      <c r="X147" s="146"/>
      <c r="Y147" s="150">
        <f>SUM(Y148:Y156)</f>
        <v>0</v>
      </c>
      <c r="Z147" s="146"/>
      <c r="AA147" s="151">
        <f>SUM(AA148:AA156)</f>
        <v>0</v>
      </c>
      <c r="AR147" s="152" t="s">
        <v>74</v>
      </c>
      <c r="AT147" s="153" t="s">
        <v>67</v>
      </c>
      <c r="AU147" s="153" t="s">
        <v>74</v>
      </c>
      <c r="AY147" s="152" t="s">
        <v>107</v>
      </c>
      <c r="BK147" s="154">
        <f>SUM(BK148:BK156)</f>
        <v>0</v>
      </c>
    </row>
    <row r="148" spans="2:65" s="1" customFormat="1" ht="31.5" customHeight="1">
      <c r="B148" s="127"/>
      <c r="C148" s="156"/>
      <c r="D148" s="156"/>
      <c r="E148" s="157"/>
      <c r="F148" s="238"/>
      <c r="G148" s="238"/>
      <c r="H148" s="238"/>
      <c r="I148" s="238"/>
      <c r="J148" s="158"/>
      <c r="K148" s="159"/>
      <c r="L148" s="241"/>
      <c r="M148" s="241"/>
      <c r="N148" s="237"/>
      <c r="O148" s="237"/>
      <c r="P148" s="237"/>
      <c r="Q148" s="237"/>
      <c r="R148" s="130"/>
      <c r="T148" s="161" t="s">
        <v>5</v>
      </c>
      <c r="U148" s="43" t="s">
        <v>36</v>
      </c>
      <c r="V148" s="35"/>
      <c r="W148" s="162">
        <f t="shared" ref="W148:W156" si="5">V148*K148</f>
        <v>0</v>
      </c>
      <c r="X148" s="162">
        <v>9.7930000000000003E-2</v>
      </c>
      <c r="Y148" s="162">
        <f t="shared" ref="Y148:Y156" si="6">X148*K148</f>
        <v>0</v>
      </c>
      <c r="Z148" s="162">
        <v>0</v>
      </c>
      <c r="AA148" s="163">
        <f t="shared" ref="AA148:AA156" si="7">Z148*K148</f>
        <v>0</v>
      </c>
      <c r="AR148" s="17" t="s">
        <v>109</v>
      </c>
      <c r="AT148" s="17" t="s">
        <v>108</v>
      </c>
      <c r="AU148" s="17" t="s">
        <v>77</v>
      </c>
      <c r="AY148" s="17" t="s">
        <v>107</v>
      </c>
      <c r="BE148" s="104">
        <f t="shared" ref="BE148:BE156" si="8">IF(U148="základná",N148,0)</f>
        <v>0</v>
      </c>
      <c r="BF148" s="104">
        <f t="shared" ref="BF148:BF156" si="9">IF(U148="znížená",N148,0)</f>
        <v>0</v>
      </c>
      <c r="BG148" s="104">
        <f t="shared" ref="BG148:BG156" si="10">IF(U148="zákl. prenesená",N148,0)</f>
        <v>0</v>
      </c>
      <c r="BH148" s="104">
        <f t="shared" ref="BH148:BH156" si="11">IF(U148="zníž. prenesená",N148,0)</f>
        <v>0</v>
      </c>
      <c r="BI148" s="104">
        <f t="shared" ref="BI148:BI156" si="12">IF(U148="nulová",N148,0)</f>
        <v>0</v>
      </c>
      <c r="BJ148" s="17" t="s">
        <v>77</v>
      </c>
      <c r="BK148" s="164">
        <f t="shared" ref="BK148:BK156" si="13">ROUND(L148*K148,3)</f>
        <v>0</v>
      </c>
      <c r="BL148" s="17" t="s">
        <v>109</v>
      </c>
      <c r="BM148" s="17" t="s">
        <v>124</v>
      </c>
    </row>
    <row r="149" spans="2:65" s="1" customFormat="1" ht="22.5" customHeight="1">
      <c r="B149" s="127"/>
      <c r="C149" s="165"/>
      <c r="D149" s="165"/>
      <c r="E149" s="166"/>
      <c r="F149" s="242"/>
      <c r="G149" s="242"/>
      <c r="H149" s="242"/>
      <c r="I149" s="242"/>
      <c r="J149" s="167"/>
      <c r="K149" s="168"/>
      <c r="L149" s="243"/>
      <c r="M149" s="243"/>
      <c r="N149" s="244"/>
      <c r="O149" s="237"/>
      <c r="P149" s="237"/>
      <c r="Q149" s="237"/>
      <c r="R149" s="130"/>
      <c r="T149" s="161" t="s">
        <v>5</v>
      </c>
      <c r="U149" s="43" t="s">
        <v>36</v>
      </c>
      <c r="V149" s="35"/>
      <c r="W149" s="162">
        <f t="shared" si="5"/>
        <v>0</v>
      </c>
      <c r="X149" s="162">
        <v>2.3E-2</v>
      </c>
      <c r="Y149" s="162">
        <f t="shared" si="6"/>
        <v>0</v>
      </c>
      <c r="Z149" s="162">
        <v>0</v>
      </c>
      <c r="AA149" s="163">
        <f t="shared" si="7"/>
        <v>0</v>
      </c>
      <c r="AR149" s="17" t="s">
        <v>117</v>
      </c>
      <c r="AT149" s="17" t="s">
        <v>119</v>
      </c>
      <c r="AU149" s="17" t="s">
        <v>77</v>
      </c>
      <c r="AY149" s="17" t="s">
        <v>107</v>
      </c>
      <c r="BE149" s="104">
        <f t="shared" si="8"/>
        <v>0</v>
      </c>
      <c r="BF149" s="104">
        <f t="shared" si="9"/>
        <v>0</v>
      </c>
      <c r="BG149" s="104">
        <f t="shared" si="10"/>
        <v>0</v>
      </c>
      <c r="BH149" s="104">
        <f t="shared" si="11"/>
        <v>0</v>
      </c>
      <c r="BI149" s="104">
        <f t="shared" si="12"/>
        <v>0</v>
      </c>
      <c r="BJ149" s="17" t="s">
        <v>77</v>
      </c>
      <c r="BK149" s="164">
        <f t="shared" si="13"/>
        <v>0</v>
      </c>
      <c r="BL149" s="17" t="s">
        <v>109</v>
      </c>
      <c r="BM149" s="17" t="s">
        <v>125</v>
      </c>
    </row>
    <row r="150" spans="2:65" s="1" customFormat="1" ht="31.5" customHeight="1">
      <c r="B150" s="127"/>
      <c r="C150" s="156"/>
      <c r="D150" s="156"/>
      <c r="E150" s="157"/>
      <c r="F150" s="238"/>
      <c r="G150" s="238"/>
      <c r="H150" s="238"/>
      <c r="I150" s="238"/>
      <c r="J150" s="158"/>
      <c r="K150" s="159"/>
      <c r="L150" s="241"/>
      <c r="M150" s="241"/>
      <c r="N150" s="237"/>
      <c r="O150" s="237"/>
      <c r="P150" s="237"/>
      <c r="Q150" s="237"/>
      <c r="R150" s="130"/>
      <c r="T150" s="161" t="s">
        <v>5</v>
      </c>
      <c r="U150" s="43" t="s">
        <v>36</v>
      </c>
      <c r="V150" s="35"/>
      <c r="W150" s="162">
        <f t="shared" si="5"/>
        <v>0</v>
      </c>
      <c r="X150" s="162">
        <v>2.2010900000000002</v>
      </c>
      <c r="Y150" s="162">
        <f t="shared" si="6"/>
        <v>0</v>
      </c>
      <c r="Z150" s="162">
        <v>0</v>
      </c>
      <c r="AA150" s="163">
        <f t="shared" si="7"/>
        <v>0</v>
      </c>
      <c r="AR150" s="17" t="s">
        <v>109</v>
      </c>
      <c r="AT150" s="17" t="s">
        <v>108</v>
      </c>
      <c r="AU150" s="17" t="s">
        <v>77</v>
      </c>
      <c r="AY150" s="17" t="s">
        <v>107</v>
      </c>
      <c r="BE150" s="104">
        <f t="shared" si="8"/>
        <v>0</v>
      </c>
      <c r="BF150" s="104">
        <f t="shared" si="9"/>
        <v>0</v>
      </c>
      <c r="BG150" s="104">
        <f t="shared" si="10"/>
        <v>0</v>
      </c>
      <c r="BH150" s="104">
        <f t="shared" si="11"/>
        <v>0</v>
      </c>
      <c r="BI150" s="104">
        <f t="shared" si="12"/>
        <v>0</v>
      </c>
      <c r="BJ150" s="17" t="s">
        <v>77</v>
      </c>
      <c r="BK150" s="164">
        <f t="shared" si="13"/>
        <v>0</v>
      </c>
      <c r="BL150" s="17" t="s">
        <v>109</v>
      </c>
      <c r="BM150" s="17" t="s">
        <v>126</v>
      </c>
    </row>
    <row r="151" spans="2:65" s="1" customFormat="1" ht="31.5" customHeight="1">
      <c r="B151" s="127"/>
      <c r="C151" s="156"/>
      <c r="D151" s="156"/>
      <c r="E151" s="157"/>
      <c r="F151" s="238"/>
      <c r="G151" s="238"/>
      <c r="H151" s="238"/>
      <c r="I151" s="238"/>
      <c r="J151" s="158"/>
      <c r="K151" s="159"/>
      <c r="L151" s="241"/>
      <c r="M151" s="241"/>
      <c r="N151" s="237"/>
      <c r="O151" s="237"/>
      <c r="P151" s="237"/>
      <c r="Q151" s="237"/>
      <c r="R151" s="130"/>
      <c r="T151" s="161" t="s">
        <v>5</v>
      </c>
      <c r="U151" s="43" t="s">
        <v>36</v>
      </c>
      <c r="V151" s="35"/>
      <c r="W151" s="162">
        <f t="shared" si="5"/>
        <v>0</v>
      </c>
      <c r="X151" s="162">
        <v>1.6000000000000001E-4</v>
      </c>
      <c r="Y151" s="162">
        <f t="shared" si="6"/>
        <v>0</v>
      </c>
      <c r="Z151" s="162">
        <v>0</v>
      </c>
      <c r="AA151" s="163">
        <f t="shared" si="7"/>
        <v>0</v>
      </c>
      <c r="AR151" s="17" t="s">
        <v>109</v>
      </c>
      <c r="AT151" s="17" t="s">
        <v>108</v>
      </c>
      <c r="AU151" s="17" t="s">
        <v>77</v>
      </c>
      <c r="AY151" s="17" t="s">
        <v>107</v>
      </c>
      <c r="BE151" s="104">
        <f t="shared" si="8"/>
        <v>0</v>
      </c>
      <c r="BF151" s="104">
        <f t="shared" si="9"/>
        <v>0</v>
      </c>
      <c r="BG151" s="104">
        <f t="shared" si="10"/>
        <v>0</v>
      </c>
      <c r="BH151" s="104">
        <f t="shared" si="11"/>
        <v>0</v>
      </c>
      <c r="BI151" s="104">
        <f t="shared" si="12"/>
        <v>0</v>
      </c>
      <c r="BJ151" s="17" t="s">
        <v>77</v>
      </c>
      <c r="BK151" s="164">
        <f t="shared" si="13"/>
        <v>0</v>
      </c>
      <c r="BL151" s="17" t="s">
        <v>109</v>
      </c>
      <c r="BM151" s="17" t="s">
        <v>128</v>
      </c>
    </row>
    <row r="152" spans="2:65" s="1" customFormat="1" ht="31.5" customHeight="1">
      <c r="B152" s="127"/>
      <c r="C152" s="156"/>
      <c r="D152" s="156"/>
      <c r="E152" s="157"/>
      <c r="F152" s="238"/>
      <c r="G152" s="238"/>
      <c r="H152" s="238"/>
      <c r="I152" s="238"/>
      <c r="J152" s="158"/>
      <c r="K152" s="159"/>
      <c r="L152" s="241"/>
      <c r="M152" s="241"/>
      <c r="N152" s="237"/>
      <c r="O152" s="237"/>
      <c r="P152" s="237"/>
      <c r="Q152" s="237"/>
      <c r="R152" s="130"/>
      <c r="T152" s="161" t="s">
        <v>5</v>
      </c>
      <c r="U152" s="43" t="s">
        <v>36</v>
      </c>
      <c r="V152" s="35"/>
      <c r="W152" s="162">
        <f t="shared" si="5"/>
        <v>0</v>
      </c>
      <c r="X152" s="162">
        <v>0.12725</v>
      </c>
      <c r="Y152" s="162">
        <f t="shared" si="6"/>
        <v>0</v>
      </c>
      <c r="Z152" s="162">
        <v>0</v>
      </c>
      <c r="AA152" s="163">
        <f t="shared" si="7"/>
        <v>0</v>
      </c>
      <c r="AR152" s="17" t="s">
        <v>109</v>
      </c>
      <c r="AT152" s="17" t="s">
        <v>108</v>
      </c>
      <c r="AU152" s="17" t="s">
        <v>77</v>
      </c>
      <c r="AY152" s="17" t="s">
        <v>107</v>
      </c>
      <c r="BE152" s="104">
        <f t="shared" si="8"/>
        <v>0</v>
      </c>
      <c r="BF152" s="104">
        <f t="shared" si="9"/>
        <v>0</v>
      </c>
      <c r="BG152" s="104">
        <f t="shared" si="10"/>
        <v>0</v>
      </c>
      <c r="BH152" s="104">
        <f t="shared" si="11"/>
        <v>0</v>
      </c>
      <c r="BI152" s="104">
        <f t="shared" si="12"/>
        <v>0</v>
      </c>
      <c r="BJ152" s="17" t="s">
        <v>77</v>
      </c>
      <c r="BK152" s="164">
        <f t="shared" si="13"/>
        <v>0</v>
      </c>
      <c r="BL152" s="17" t="s">
        <v>109</v>
      </c>
      <c r="BM152" s="17" t="s">
        <v>129</v>
      </c>
    </row>
    <row r="153" spans="2:65" s="1" customFormat="1" ht="22.5" customHeight="1">
      <c r="B153" s="127"/>
      <c r="C153" s="165"/>
      <c r="D153" s="165"/>
      <c r="E153" s="166"/>
      <c r="F153" s="242"/>
      <c r="G153" s="242"/>
      <c r="H153" s="242"/>
      <c r="I153" s="242"/>
      <c r="J153" s="167"/>
      <c r="K153" s="168"/>
      <c r="L153" s="243"/>
      <c r="M153" s="243"/>
      <c r="N153" s="244"/>
      <c r="O153" s="237"/>
      <c r="P153" s="237"/>
      <c r="Q153" s="237"/>
      <c r="R153" s="130"/>
      <c r="T153" s="161" t="s">
        <v>5</v>
      </c>
      <c r="U153" s="43" t="s">
        <v>36</v>
      </c>
      <c r="V153" s="35"/>
      <c r="W153" s="162">
        <f t="shared" si="5"/>
        <v>0</v>
      </c>
      <c r="X153" s="162">
        <v>3.1E-2</v>
      </c>
      <c r="Y153" s="162">
        <f t="shared" si="6"/>
        <v>0</v>
      </c>
      <c r="Z153" s="162">
        <v>0</v>
      </c>
      <c r="AA153" s="163">
        <f t="shared" si="7"/>
        <v>0</v>
      </c>
      <c r="AR153" s="17" t="s">
        <v>117</v>
      </c>
      <c r="AT153" s="17" t="s">
        <v>119</v>
      </c>
      <c r="AU153" s="17" t="s">
        <v>77</v>
      </c>
      <c r="AY153" s="17" t="s">
        <v>107</v>
      </c>
      <c r="BE153" s="104">
        <f t="shared" si="8"/>
        <v>0</v>
      </c>
      <c r="BF153" s="104">
        <f t="shared" si="9"/>
        <v>0</v>
      </c>
      <c r="BG153" s="104">
        <f t="shared" si="10"/>
        <v>0</v>
      </c>
      <c r="BH153" s="104">
        <f t="shared" si="11"/>
        <v>0</v>
      </c>
      <c r="BI153" s="104">
        <f t="shared" si="12"/>
        <v>0</v>
      </c>
      <c r="BJ153" s="17" t="s">
        <v>77</v>
      </c>
      <c r="BK153" s="164">
        <f t="shared" si="13"/>
        <v>0</v>
      </c>
      <c r="BL153" s="17" t="s">
        <v>109</v>
      </c>
      <c r="BM153" s="17" t="s">
        <v>130</v>
      </c>
    </row>
    <row r="154" spans="2:65" s="1" customFormat="1" ht="22.5" customHeight="1">
      <c r="B154" s="127"/>
      <c r="C154" s="156"/>
      <c r="D154" s="156"/>
      <c r="E154" s="157"/>
      <c r="F154" s="238"/>
      <c r="G154" s="238"/>
      <c r="H154" s="238"/>
      <c r="I154" s="238"/>
      <c r="J154" s="158"/>
      <c r="K154" s="159"/>
      <c r="L154" s="241"/>
      <c r="M154" s="241"/>
      <c r="N154" s="237"/>
      <c r="O154" s="237"/>
      <c r="P154" s="237"/>
      <c r="Q154" s="237"/>
      <c r="R154" s="130"/>
      <c r="T154" s="161" t="s">
        <v>5</v>
      </c>
      <c r="U154" s="43" t="s">
        <v>36</v>
      </c>
      <c r="V154" s="35"/>
      <c r="W154" s="162">
        <f t="shared" si="5"/>
        <v>0</v>
      </c>
      <c r="X154" s="162">
        <v>0.15906000000000001</v>
      </c>
      <c r="Y154" s="162">
        <f t="shared" si="6"/>
        <v>0</v>
      </c>
      <c r="Z154" s="162">
        <v>0</v>
      </c>
      <c r="AA154" s="163">
        <f t="shared" si="7"/>
        <v>0</v>
      </c>
      <c r="AR154" s="17" t="s">
        <v>109</v>
      </c>
      <c r="AT154" s="17" t="s">
        <v>108</v>
      </c>
      <c r="AU154" s="17" t="s">
        <v>77</v>
      </c>
      <c r="AY154" s="17" t="s">
        <v>107</v>
      </c>
      <c r="BE154" s="104">
        <f t="shared" si="8"/>
        <v>0</v>
      </c>
      <c r="BF154" s="104">
        <f t="shared" si="9"/>
        <v>0</v>
      </c>
      <c r="BG154" s="104">
        <f t="shared" si="10"/>
        <v>0</v>
      </c>
      <c r="BH154" s="104">
        <f t="shared" si="11"/>
        <v>0</v>
      </c>
      <c r="BI154" s="104">
        <f t="shared" si="12"/>
        <v>0</v>
      </c>
      <c r="BJ154" s="17" t="s">
        <v>77</v>
      </c>
      <c r="BK154" s="164">
        <f t="shared" si="13"/>
        <v>0</v>
      </c>
      <c r="BL154" s="17" t="s">
        <v>109</v>
      </c>
      <c r="BM154" s="17" t="s">
        <v>131</v>
      </c>
    </row>
    <row r="155" spans="2:65" s="1" customFormat="1" ht="22.5" customHeight="1">
      <c r="B155" s="127"/>
      <c r="C155" s="156"/>
      <c r="D155" s="156"/>
      <c r="E155" s="157"/>
      <c r="F155" s="238"/>
      <c r="G155" s="238"/>
      <c r="H155" s="238"/>
      <c r="I155" s="238"/>
      <c r="J155" s="158"/>
      <c r="K155" s="159"/>
      <c r="L155" s="241"/>
      <c r="M155" s="241"/>
      <c r="N155" s="237"/>
      <c r="O155" s="237"/>
      <c r="P155" s="237"/>
      <c r="Q155" s="237"/>
      <c r="R155" s="130"/>
      <c r="T155" s="161" t="s">
        <v>5</v>
      </c>
      <c r="U155" s="43" t="s">
        <v>36</v>
      </c>
      <c r="V155" s="35"/>
      <c r="W155" s="162">
        <f t="shared" si="5"/>
        <v>0</v>
      </c>
      <c r="X155" s="162">
        <v>0</v>
      </c>
      <c r="Y155" s="162">
        <f t="shared" si="6"/>
        <v>0</v>
      </c>
      <c r="Z155" s="162">
        <v>0</v>
      </c>
      <c r="AA155" s="163">
        <f t="shared" si="7"/>
        <v>0</v>
      </c>
      <c r="AR155" s="17" t="s">
        <v>109</v>
      </c>
      <c r="AT155" s="17" t="s">
        <v>108</v>
      </c>
      <c r="AU155" s="17" t="s">
        <v>77</v>
      </c>
      <c r="AY155" s="17" t="s">
        <v>107</v>
      </c>
      <c r="BE155" s="104">
        <f t="shared" si="8"/>
        <v>0</v>
      </c>
      <c r="BF155" s="104">
        <f t="shared" si="9"/>
        <v>0</v>
      </c>
      <c r="BG155" s="104">
        <f t="shared" si="10"/>
        <v>0</v>
      </c>
      <c r="BH155" s="104">
        <f t="shared" si="11"/>
        <v>0</v>
      </c>
      <c r="BI155" s="104">
        <f t="shared" si="12"/>
        <v>0</v>
      </c>
      <c r="BJ155" s="17" t="s">
        <v>77</v>
      </c>
      <c r="BK155" s="164">
        <f t="shared" si="13"/>
        <v>0</v>
      </c>
      <c r="BL155" s="17" t="s">
        <v>109</v>
      </c>
      <c r="BM155" s="17" t="s">
        <v>132</v>
      </c>
    </row>
    <row r="156" spans="2:65" s="1" customFormat="1" ht="31.5" customHeight="1">
      <c r="B156" s="127"/>
      <c r="C156" s="156"/>
      <c r="D156" s="156"/>
      <c r="E156" s="157"/>
      <c r="F156" s="238"/>
      <c r="G156" s="238"/>
      <c r="H156" s="238"/>
      <c r="I156" s="238"/>
      <c r="J156" s="158"/>
      <c r="K156" s="159"/>
      <c r="L156" s="241"/>
      <c r="M156" s="241"/>
      <c r="N156" s="237"/>
      <c r="O156" s="237"/>
      <c r="P156" s="237"/>
      <c r="Q156" s="237"/>
      <c r="R156" s="130"/>
      <c r="T156" s="161" t="s">
        <v>5</v>
      </c>
      <c r="U156" s="43" t="s">
        <v>36</v>
      </c>
      <c r="V156" s="35"/>
      <c r="W156" s="162">
        <f t="shared" si="5"/>
        <v>0</v>
      </c>
      <c r="X156" s="162">
        <v>0</v>
      </c>
      <c r="Y156" s="162">
        <f t="shared" si="6"/>
        <v>0</v>
      </c>
      <c r="Z156" s="162">
        <v>6.6000000000000003E-2</v>
      </c>
      <c r="AA156" s="163">
        <f t="shared" si="7"/>
        <v>0</v>
      </c>
      <c r="AR156" s="17" t="s">
        <v>109</v>
      </c>
      <c r="AT156" s="17" t="s">
        <v>108</v>
      </c>
      <c r="AU156" s="17" t="s">
        <v>77</v>
      </c>
      <c r="AY156" s="17" t="s">
        <v>107</v>
      </c>
      <c r="BE156" s="104">
        <f t="shared" si="8"/>
        <v>0</v>
      </c>
      <c r="BF156" s="104">
        <f t="shared" si="9"/>
        <v>0</v>
      </c>
      <c r="BG156" s="104">
        <f t="shared" si="10"/>
        <v>0</v>
      </c>
      <c r="BH156" s="104">
        <f t="shared" si="11"/>
        <v>0</v>
      </c>
      <c r="BI156" s="104">
        <f t="shared" si="12"/>
        <v>0</v>
      </c>
      <c r="BJ156" s="17" t="s">
        <v>77</v>
      </c>
      <c r="BK156" s="164">
        <f t="shared" si="13"/>
        <v>0</v>
      </c>
      <c r="BL156" s="17" t="s">
        <v>109</v>
      </c>
      <c r="BM156" s="17" t="s">
        <v>133</v>
      </c>
    </row>
    <row r="157" spans="2:65" s="9" customFormat="1" ht="29.85" customHeight="1">
      <c r="B157" s="145"/>
      <c r="C157" s="146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239"/>
      <c r="O157" s="240"/>
      <c r="P157" s="240"/>
      <c r="Q157" s="240"/>
      <c r="R157" s="148"/>
      <c r="T157" s="149"/>
      <c r="U157" s="146"/>
      <c r="V157" s="146"/>
      <c r="W157" s="150">
        <f>W158</f>
        <v>0</v>
      </c>
      <c r="X157" s="146"/>
      <c r="Y157" s="150">
        <f>Y158</f>
        <v>0</v>
      </c>
      <c r="Z157" s="146"/>
      <c r="AA157" s="151">
        <f>AA158</f>
        <v>0</v>
      </c>
      <c r="AR157" s="152" t="s">
        <v>74</v>
      </c>
      <c r="AT157" s="153" t="s">
        <v>67</v>
      </c>
      <c r="AU157" s="153" t="s">
        <v>74</v>
      </c>
      <c r="AY157" s="152" t="s">
        <v>107</v>
      </c>
      <c r="BK157" s="154">
        <f>BK158</f>
        <v>0</v>
      </c>
    </row>
    <row r="158" spans="2:65" s="1" customFormat="1" ht="44.25" customHeight="1">
      <c r="B158" s="127"/>
      <c r="C158" s="156"/>
      <c r="D158" s="156"/>
      <c r="E158" s="157"/>
      <c r="F158" s="238"/>
      <c r="G158" s="238"/>
      <c r="H158" s="238"/>
      <c r="I158" s="238"/>
      <c r="J158" s="158"/>
      <c r="K158" s="159"/>
      <c r="L158" s="241"/>
      <c r="M158" s="241"/>
      <c r="N158" s="237"/>
      <c r="O158" s="237"/>
      <c r="P158" s="237"/>
      <c r="Q158" s="237"/>
      <c r="R158" s="130"/>
      <c r="T158" s="161" t="s">
        <v>5</v>
      </c>
      <c r="U158" s="43" t="s">
        <v>36</v>
      </c>
      <c r="V158" s="35"/>
      <c r="W158" s="162">
        <f>V158*K158</f>
        <v>0</v>
      </c>
      <c r="X158" s="162">
        <v>0</v>
      </c>
      <c r="Y158" s="162">
        <f>X158*K158</f>
        <v>0</v>
      </c>
      <c r="Z158" s="162">
        <v>0</v>
      </c>
      <c r="AA158" s="163">
        <f>Z158*K158</f>
        <v>0</v>
      </c>
      <c r="AR158" s="17" t="s">
        <v>109</v>
      </c>
      <c r="AT158" s="17" t="s">
        <v>108</v>
      </c>
      <c r="AU158" s="17" t="s">
        <v>77</v>
      </c>
      <c r="AY158" s="17" t="s">
        <v>107</v>
      </c>
      <c r="BE158" s="104">
        <f>IF(U158="základná",N158,0)</f>
        <v>0</v>
      </c>
      <c r="BF158" s="104">
        <f>IF(U158="znížená",N158,0)</f>
        <v>0</v>
      </c>
      <c r="BG158" s="104">
        <f>IF(U158="zákl. prenesená",N158,0)</f>
        <v>0</v>
      </c>
      <c r="BH158" s="104">
        <f>IF(U158="zníž. prenesená",N158,0)</f>
        <v>0</v>
      </c>
      <c r="BI158" s="104">
        <f>IF(U158="nulová",N158,0)</f>
        <v>0</v>
      </c>
      <c r="BJ158" s="17" t="s">
        <v>77</v>
      </c>
      <c r="BK158" s="164">
        <f>ROUND(L158*K158,3)</f>
        <v>0</v>
      </c>
      <c r="BL158" s="17" t="s">
        <v>109</v>
      </c>
      <c r="BM158" s="17" t="s">
        <v>134</v>
      </c>
    </row>
    <row r="159" spans="2:65" s="9" customFormat="1" ht="37.35" customHeight="1">
      <c r="B159" s="145"/>
      <c r="C159" s="146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245"/>
      <c r="O159" s="246"/>
      <c r="P159" s="246"/>
      <c r="Q159" s="246"/>
      <c r="R159" s="148"/>
      <c r="T159" s="149"/>
      <c r="U159" s="146"/>
      <c r="V159" s="146"/>
      <c r="W159" s="150">
        <f>W160+W164+W167</f>
        <v>0</v>
      </c>
      <c r="X159" s="146"/>
      <c r="Y159" s="150">
        <f>Y160+Y164+Y167</f>
        <v>0</v>
      </c>
      <c r="Z159" s="146"/>
      <c r="AA159" s="151">
        <f>AA160+AA164+AA167</f>
        <v>0</v>
      </c>
      <c r="AR159" s="152" t="s">
        <v>77</v>
      </c>
      <c r="AT159" s="153" t="s">
        <v>67</v>
      </c>
      <c r="AU159" s="153" t="s">
        <v>68</v>
      </c>
      <c r="AY159" s="152" t="s">
        <v>107</v>
      </c>
      <c r="BK159" s="154">
        <f>BK160+BK164+BK167</f>
        <v>0</v>
      </c>
    </row>
    <row r="160" spans="2:65" s="9" customFormat="1" ht="19.899999999999999" customHeight="1">
      <c r="B160" s="145"/>
      <c r="C160" s="146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234"/>
      <c r="O160" s="235"/>
      <c r="P160" s="235"/>
      <c r="Q160" s="235"/>
      <c r="R160" s="148"/>
      <c r="T160" s="149"/>
      <c r="U160" s="146"/>
      <c r="V160" s="146"/>
      <c r="W160" s="150">
        <f>SUM(W161:W163)</f>
        <v>0</v>
      </c>
      <c r="X160" s="146"/>
      <c r="Y160" s="150">
        <f>SUM(Y161:Y163)</f>
        <v>0</v>
      </c>
      <c r="Z160" s="146"/>
      <c r="AA160" s="151">
        <f>SUM(AA161:AA163)</f>
        <v>0</v>
      </c>
      <c r="AR160" s="152" t="s">
        <v>77</v>
      </c>
      <c r="AT160" s="153" t="s">
        <v>67</v>
      </c>
      <c r="AU160" s="153" t="s">
        <v>74</v>
      </c>
      <c r="AY160" s="152" t="s">
        <v>107</v>
      </c>
      <c r="BK160" s="154">
        <f>SUM(BK161:BK163)</f>
        <v>0</v>
      </c>
    </row>
    <row r="161" spans="2:65" s="1" customFormat="1" ht="31.5" customHeight="1">
      <c r="B161" s="127"/>
      <c r="C161" s="156"/>
      <c r="D161" s="156"/>
      <c r="E161" s="157"/>
      <c r="F161" s="238"/>
      <c r="G161" s="238"/>
      <c r="H161" s="238"/>
      <c r="I161" s="238"/>
      <c r="J161" s="158"/>
      <c r="K161" s="159"/>
      <c r="L161" s="241"/>
      <c r="M161" s="241"/>
      <c r="N161" s="237"/>
      <c r="O161" s="237"/>
      <c r="P161" s="237"/>
      <c r="Q161" s="237"/>
      <c r="R161" s="130"/>
      <c r="T161" s="161" t="s">
        <v>5</v>
      </c>
      <c r="U161" s="43" t="s">
        <v>36</v>
      </c>
      <c r="V161" s="35"/>
      <c r="W161" s="162">
        <f>V161*K161</f>
        <v>0</v>
      </c>
      <c r="X161" s="162">
        <v>3.5000000000000001E-3</v>
      </c>
      <c r="Y161" s="162">
        <f>X161*K161</f>
        <v>0</v>
      </c>
      <c r="Z161" s="162">
        <v>0</v>
      </c>
      <c r="AA161" s="163">
        <f>Z161*K161</f>
        <v>0</v>
      </c>
      <c r="AR161" s="17" t="s">
        <v>127</v>
      </c>
      <c r="AT161" s="17" t="s">
        <v>108</v>
      </c>
      <c r="AU161" s="17" t="s">
        <v>77</v>
      </c>
      <c r="AY161" s="17" t="s">
        <v>107</v>
      </c>
      <c r="BE161" s="104">
        <f>IF(U161="základná",N161,0)</f>
        <v>0</v>
      </c>
      <c r="BF161" s="104">
        <f>IF(U161="znížená",N161,0)</f>
        <v>0</v>
      </c>
      <c r="BG161" s="104">
        <f>IF(U161="zákl. prenesená",N161,0)</f>
        <v>0</v>
      </c>
      <c r="BH161" s="104">
        <f>IF(U161="zníž. prenesená",N161,0)</f>
        <v>0</v>
      </c>
      <c r="BI161" s="104">
        <f>IF(U161="nulová",N161,0)</f>
        <v>0</v>
      </c>
      <c r="BJ161" s="17" t="s">
        <v>77</v>
      </c>
      <c r="BK161" s="164">
        <f>ROUND(L161*K161,3)</f>
        <v>0</v>
      </c>
      <c r="BL161" s="17" t="s">
        <v>127</v>
      </c>
      <c r="BM161" s="17" t="s">
        <v>135</v>
      </c>
    </row>
    <row r="162" spans="2:65" s="1" customFormat="1" ht="31.5" customHeight="1">
      <c r="B162" s="127"/>
      <c r="C162" s="156"/>
      <c r="D162" s="156"/>
      <c r="E162" s="157"/>
      <c r="F162" s="238"/>
      <c r="G162" s="238"/>
      <c r="H162" s="238"/>
      <c r="I162" s="238"/>
      <c r="J162" s="158"/>
      <c r="K162" s="159"/>
      <c r="L162" s="241"/>
      <c r="M162" s="241"/>
      <c r="N162" s="237"/>
      <c r="O162" s="237"/>
      <c r="P162" s="237"/>
      <c r="Q162" s="237"/>
      <c r="R162" s="130"/>
      <c r="T162" s="161" t="s">
        <v>5</v>
      </c>
      <c r="U162" s="43" t="s">
        <v>36</v>
      </c>
      <c r="V162" s="35"/>
      <c r="W162" s="162">
        <f>V162*K162</f>
        <v>0</v>
      </c>
      <c r="X162" s="162">
        <v>1.65E-3</v>
      </c>
      <c r="Y162" s="162">
        <f>X162*K162</f>
        <v>0</v>
      </c>
      <c r="Z162" s="162">
        <v>0</v>
      </c>
      <c r="AA162" s="163">
        <f>Z162*K162</f>
        <v>0</v>
      </c>
      <c r="AR162" s="17" t="s">
        <v>127</v>
      </c>
      <c r="AT162" s="17" t="s">
        <v>108</v>
      </c>
      <c r="AU162" s="17" t="s">
        <v>77</v>
      </c>
      <c r="AY162" s="17" t="s">
        <v>107</v>
      </c>
      <c r="BE162" s="104">
        <f>IF(U162="základná",N162,0)</f>
        <v>0</v>
      </c>
      <c r="BF162" s="104">
        <f>IF(U162="znížená",N162,0)</f>
        <v>0</v>
      </c>
      <c r="BG162" s="104">
        <f>IF(U162="zákl. prenesená",N162,0)</f>
        <v>0</v>
      </c>
      <c r="BH162" s="104">
        <f>IF(U162="zníž. prenesená",N162,0)</f>
        <v>0</v>
      </c>
      <c r="BI162" s="104">
        <f>IF(U162="nulová",N162,0)</f>
        <v>0</v>
      </c>
      <c r="BJ162" s="17" t="s">
        <v>77</v>
      </c>
      <c r="BK162" s="164">
        <f>ROUND(L162*K162,3)</f>
        <v>0</v>
      </c>
      <c r="BL162" s="17" t="s">
        <v>127</v>
      </c>
      <c r="BM162" s="17" t="s">
        <v>136</v>
      </c>
    </row>
    <row r="163" spans="2:65" s="1" customFormat="1" ht="31.5" customHeight="1">
      <c r="B163" s="127"/>
      <c r="C163" s="156"/>
      <c r="D163" s="156"/>
      <c r="E163" s="157"/>
      <c r="F163" s="238"/>
      <c r="G163" s="238"/>
      <c r="H163" s="238"/>
      <c r="I163" s="238"/>
      <c r="J163" s="158"/>
      <c r="K163" s="160"/>
      <c r="L163" s="241"/>
      <c r="M163" s="241"/>
      <c r="N163" s="237"/>
      <c r="O163" s="237"/>
      <c r="P163" s="237"/>
      <c r="Q163" s="237"/>
      <c r="R163" s="130"/>
      <c r="T163" s="161" t="s">
        <v>5</v>
      </c>
      <c r="U163" s="43" t="s">
        <v>36</v>
      </c>
      <c r="V163" s="35"/>
      <c r="W163" s="162">
        <f>V163*K163</f>
        <v>0</v>
      </c>
      <c r="X163" s="162">
        <v>0</v>
      </c>
      <c r="Y163" s="162">
        <f>X163*K163</f>
        <v>0</v>
      </c>
      <c r="Z163" s="162">
        <v>0</v>
      </c>
      <c r="AA163" s="163">
        <f>Z163*K163</f>
        <v>0</v>
      </c>
      <c r="AR163" s="17" t="s">
        <v>127</v>
      </c>
      <c r="AT163" s="17" t="s">
        <v>108</v>
      </c>
      <c r="AU163" s="17" t="s">
        <v>77</v>
      </c>
      <c r="AY163" s="17" t="s">
        <v>107</v>
      </c>
      <c r="BE163" s="104">
        <f>IF(U163="základná",N163,0)</f>
        <v>0</v>
      </c>
      <c r="BF163" s="104">
        <f>IF(U163="znížená",N163,0)</f>
        <v>0</v>
      </c>
      <c r="BG163" s="104">
        <f>IF(U163="zákl. prenesená",N163,0)</f>
        <v>0</v>
      </c>
      <c r="BH163" s="104">
        <f>IF(U163="zníž. prenesená",N163,0)</f>
        <v>0</v>
      </c>
      <c r="BI163" s="104">
        <f>IF(U163="nulová",N163,0)</f>
        <v>0</v>
      </c>
      <c r="BJ163" s="17" t="s">
        <v>77</v>
      </c>
      <c r="BK163" s="164">
        <f>ROUND(L163*K163,3)</f>
        <v>0</v>
      </c>
      <c r="BL163" s="17" t="s">
        <v>127</v>
      </c>
      <c r="BM163" s="17" t="s">
        <v>137</v>
      </c>
    </row>
    <row r="164" spans="2:65" s="9" customFormat="1" ht="29.85" customHeight="1">
      <c r="B164" s="145"/>
      <c r="C164" s="146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239"/>
      <c r="O164" s="240"/>
      <c r="P164" s="240"/>
      <c r="Q164" s="240"/>
      <c r="R164" s="148"/>
      <c r="T164" s="149"/>
      <c r="U164" s="146"/>
      <c r="V164" s="146"/>
      <c r="W164" s="150">
        <f>SUM(W165:W166)</f>
        <v>0</v>
      </c>
      <c r="X164" s="146"/>
      <c r="Y164" s="150">
        <f>SUM(Y165:Y166)</f>
        <v>0</v>
      </c>
      <c r="Z164" s="146"/>
      <c r="AA164" s="151">
        <f>SUM(AA165:AA166)</f>
        <v>0</v>
      </c>
      <c r="AR164" s="152" t="s">
        <v>77</v>
      </c>
      <c r="AT164" s="153" t="s">
        <v>67</v>
      </c>
      <c r="AU164" s="153" t="s">
        <v>74</v>
      </c>
      <c r="AY164" s="152" t="s">
        <v>107</v>
      </c>
      <c r="BK164" s="154">
        <f>SUM(BK165:BK166)</f>
        <v>0</v>
      </c>
    </row>
    <row r="165" spans="2:65" s="1" customFormat="1" ht="31.5" customHeight="1">
      <c r="B165" s="127"/>
      <c r="C165" s="156"/>
      <c r="D165" s="156"/>
      <c r="E165" s="157"/>
      <c r="F165" s="238"/>
      <c r="G165" s="238"/>
      <c r="H165" s="238"/>
      <c r="I165" s="238"/>
      <c r="J165" s="158"/>
      <c r="K165" s="159"/>
      <c r="L165" s="241"/>
      <c r="M165" s="241"/>
      <c r="N165" s="237"/>
      <c r="O165" s="237"/>
      <c r="P165" s="237"/>
      <c r="Q165" s="237"/>
      <c r="R165" s="130"/>
      <c r="T165" s="161" t="s">
        <v>5</v>
      </c>
      <c r="U165" s="43" t="s">
        <v>36</v>
      </c>
      <c r="V165" s="35"/>
      <c r="W165" s="162">
        <f>V165*K165</f>
        <v>0</v>
      </c>
      <c r="X165" s="162">
        <v>5.0000000000000002E-5</v>
      </c>
      <c r="Y165" s="162">
        <f>X165*K165</f>
        <v>0</v>
      </c>
      <c r="Z165" s="162">
        <v>0</v>
      </c>
      <c r="AA165" s="163">
        <f>Z165*K165</f>
        <v>0</v>
      </c>
      <c r="AR165" s="17" t="s">
        <v>127</v>
      </c>
      <c r="AT165" s="17" t="s">
        <v>108</v>
      </c>
      <c r="AU165" s="17" t="s">
        <v>77</v>
      </c>
      <c r="AY165" s="17" t="s">
        <v>107</v>
      </c>
      <c r="BE165" s="104">
        <f>IF(U165="základná",N165,0)</f>
        <v>0</v>
      </c>
      <c r="BF165" s="104">
        <f>IF(U165="znížená",N165,0)</f>
        <v>0</v>
      </c>
      <c r="BG165" s="104">
        <f>IF(U165="zákl. prenesená",N165,0)</f>
        <v>0</v>
      </c>
      <c r="BH165" s="104">
        <f>IF(U165="zníž. prenesená",N165,0)</f>
        <v>0</v>
      </c>
      <c r="BI165" s="104">
        <f>IF(U165="nulová",N165,0)</f>
        <v>0</v>
      </c>
      <c r="BJ165" s="17" t="s">
        <v>77</v>
      </c>
      <c r="BK165" s="164">
        <f>ROUND(L165*K165,3)</f>
        <v>0</v>
      </c>
      <c r="BL165" s="17" t="s">
        <v>127</v>
      </c>
      <c r="BM165" s="17" t="s">
        <v>138</v>
      </c>
    </row>
    <row r="166" spans="2:65" s="1" customFormat="1" ht="31.5" customHeight="1">
      <c r="B166" s="127"/>
      <c r="C166" s="156"/>
      <c r="D166" s="156"/>
      <c r="E166" s="157"/>
      <c r="F166" s="238"/>
      <c r="G166" s="238"/>
      <c r="H166" s="238"/>
      <c r="I166" s="238"/>
      <c r="J166" s="158"/>
      <c r="K166" s="160"/>
      <c r="L166" s="241"/>
      <c r="M166" s="241"/>
      <c r="N166" s="237"/>
      <c r="O166" s="237"/>
      <c r="P166" s="237"/>
      <c r="Q166" s="237"/>
      <c r="R166" s="130"/>
      <c r="T166" s="161" t="s">
        <v>5</v>
      </c>
      <c r="U166" s="43" t="s">
        <v>36</v>
      </c>
      <c r="V166" s="35"/>
      <c r="W166" s="162">
        <f>V166*K166</f>
        <v>0</v>
      </c>
      <c r="X166" s="162">
        <v>0</v>
      </c>
      <c r="Y166" s="162">
        <f>X166*K166</f>
        <v>0</v>
      </c>
      <c r="Z166" s="162">
        <v>0</v>
      </c>
      <c r="AA166" s="163">
        <f>Z166*K166</f>
        <v>0</v>
      </c>
      <c r="AR166" s="17" t="s">
        <v>127</v>
      </c>
      <c r="AT166" s="17" t="s">
        <v>108</v>
      </c>
      <c r="AU166" s="17" t="s">
        <v>77</v>
      </c>
      <c r="AY166" s="17" t="s">
        <v>107</v>
      </c>
      <c r="BE166" s="104">
        <f>IF(U166="základná",N166,0)</f>
        <v>0</v>
      </c>
      <c r="BF166" s="104">
        <f>IF(U166="znížená",N166,0)</f>
        <v>0</v>
      </c>
      <c r="BG166" s="104">
        <f>IF(U166="zákl. prenesená",N166,0)</f>
        <v>0</v>
      </c>
      <c r="BH166" s="104">
        <f>IF(U166="zníž. prenesená",N166,0)</f>
        <v>0</v>
      </c>
      <c r="BI166" s="104">
        <f>IF(U166="nulová",N166,0)</f>
        <v>0</v>
      </c>
      <c r="BJ166" s="17" t="s">
        <v>77</v>
      </c>
      <c r="BK166" s="164">
        <f>ROUND(L166*K166,3)</f>
        <v>0</v>
      </c>
      <c r="BL166" s="17" t="s">
        <v>127</v>
      </c>
      <c r="BM166" s="17" t="s">
        <v>139</v>
      </c>
    </row>
    <row r="167" spans="2:65" s="9" customFormat="1" ht="29.85" customHeight="1">
      <c r="B167" s="145"/>
      <c r="C167" s="146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239"/>
      <c r="O167" s="240"/>
      <c r="P167" s="240"/>
      <c r="Q167" s="240"/>
      <c r="R167" s="148"/>
      <c r="T167" s="149"/>
      <c r="U167" s="146"/>
      <c r="V167" s="146"/>
      <c r="W167" s="150">
        <f>SUM(W168:W175)</f>
        <v>0</v>
      </c>
      <c r="X167" s="146"/>
      <c r="Y167" s="150">
        <f>SUM(Y168:Y175)</f>
        <v>0</v>
      </c>
      <c r="Z167" s="146"/>
      <c r="AA167" s="151">
        <f>SUM(AA168:AA175)</f>
        <v>0</v>
      </c>
      <c r="AR167" s="152" t="s">
        <v>77</v>
      </c>
      <c r="AT167" s="153" t="s">
        <v>67</v>
      </c>
      <c r="AU167" s="153" t="s">
        <v>74</v>
      </c>
      <c r="AY167" s="152" t="s">
        <v>107</v>
      </c>
      <c r="BK167" s="154">
        <f>SUM(BK168:BK175)</f>
        <v>0</v>
      </c>
    </row>
    <row r="168" spans="2:65" s="1" customFormat="1" ht="44.25" customHeight="1">
      <c r="B168" s="127"/>
      <c r="C168" s="156"/>
      <c r="D168" s="156"/>
      <c r="E168" s="157"/>
      <c r="F168" s="238"/>
      <c r="G168" s="238"/>
      <c r="H168" s="238"/>
      <c r="I168" s="238"/>
      <c r="J168" s="158"/>
      <c r="K168" s="159"/>
      <c r="L168" s="241"/>
      <c r="M168" s="241"/>
      <c r="N168" s="237"/>
      <c r="O168" s="237"/>
      <c r="P168" s="237"/>
      <c r="Q168" s="237"/>
      <c r="R168" s="130"/>
      <c r="T168" s="161" t="s">
        <v>5</v>
      </c>
      <c r="U168" s="43" t="s">
        <v>36</v>
      </c>
      <c r="V168" s="35"/>
      <c r="W168" s="162">
        <f t="shared" ref="W168:W175" si="14">V168*K168</f>
        <v>0</v>
      </c>
      <c r="X168" s="162">
        <v>3.7499999999999999E-3</v>
      </c>
      <c r="Y168" s="162">
        <f t="shared" ref="Y168:Y175" si="15">X168*K168</f>
        <v>0</v>
      </c>
      <c r="Z168" s="162">
        <v>0</v>
      </c>
      <c r="AA168" s="163">
        <f t="shared" ref="AA168:AA175" si="16">Z168*K168</f>
        <v>0</v>
      </c>
      <c r="AR168" s="17" t="s">
        <v>127</v>
      </c>
      <c r="AT168" s="17" t="s">
        <v>108</v>
      </c>
      <c r="AU168" s="17" t="s">
        <v>77</v>
      </c>
      <c r="AY168" s="17" t="s">
        <v>107</v>
      </c>
      <c r="BE168" s="104">
        <f t="shared" ref="BE168:BE175" si="17">IF(U168="základná",N168,0)</f>
        <v>0</v>
      </c>
      <c r="BF168" s="104">
        <f t="shared" ref="BF168:BF175" si="18">IF(U168="znížená",N168,0)</f>
        <v>0</v>
      </c>
      <c r="BG168" s="104">
        <f t="shared" ref="BG168:BG175" si="19">IF(U168="zákl. prenesená",N168,0)</f>
        <v>0</v>
      </c>
      <c r="BH168" s="104">
        <f t="shared" ref="BH168:BH175" si="20">IF(U168="zníž. prenesená",N168,0)</f>
        <v>0</v>
      </c>
      <c r="BI168" s="104">
        <f t="shared" ref="BI168:BI175" si="21">IF(U168="nulová",N168,0)</f>
        <v>0</v>
      </c>
      <c r="BJ168" s="17" t="s">
        <v>77</v>
      </c>
      <c r="BK168" s="164">
        <f t="shared" ref="BK168:BK175" si="22">ROUND(L168*K168,3)</f>
        <v>0</v>
      </c>
      <c r="BL168" s="17" t="s">
        <v>127</v>
      </c>
      <c r="BM168" s="17" t="s">
        <v>140</v>
      </c>
    </row>
    <row r="169" spans="2:65" s="1" customFormat="1" ht="22.5" customHeight="1">
      <c r="B169" s="127"/>
      <c r="C169" s="156"/>
      <c r="D169" s="156"/>
      <c r="E169" s="157"/>
      <c r="F169" s="238"/>
      <c r="G169" s="238"/>
      <c r="H169" s="238"/>
      <c r="I169" s="238"/>
      <c r="J169" s="158"/>
      <c r="K169" s="159"/>
      <c r="L169" s="241"/>
      <c r="M169" s="241"/>
      <c r="N169" s="237"/>
      <c r="O169" s="237"/>
      <c r="P169" s="237"/>
      <c r="Q169" s="237"/>
      <c r="R169" s="130"/>
      <c r="T169" s="161" t="s">
        <v>5</v>
      </c>
      <c r="U169" s="43" t="s">
        <v>36</v>
      </c>
      <c r="V169" s="35"/>
      <c r="W169" s="162">
        <f t="shared" si="14"/>
        <v>0</v>
      </c>
      <c r="X169" s="162">
        <v>0</v>
      </c>
      <c r="Y169" s="162">
        <f t="shared" si="15"/>
        <v>0</v>
      </c>
      <c r="Z169" s="162">
        <v>0</v>
      </c>
      <c r="AA169" s="163">
        <f t="shared" si="16"/>
        <v>0</v>
      </c>
      <c r="AR169" s="17" t="s">
        <v>127</v>
      </c>
      <c r="AT169" s="17" t="s">
        <v>108</v>
      </c>
      <c r="AU169" s="17" t="s">
        <v>77</v>
      </c>
      <c r="AY169" s="17" t="s">
        <v>107</v>
      </c>
      <c r="BE169" s="104">
        <f t="shared" si="17"/>
        <v>0</v>
      </c>
      <c r="BF169" s="104">
        <f t="shared" si="18"/>
        <v>0</v>
      </c>
      <c r="BG169" s="104">
        <f t="shared" si="19"/>
        <v>0</v>
      </c>
      <c r="BH169" s="104">
        <f t="shared" si="20"/>
        <v>0</v>
      </c>
      <c r="BI169" s="104">
        <f t="shared" si="21"/>
        <v>0</v>
      </c>
      <c r="BJ169" s="17" t="s">
        <v>77</v>
      </c>
      <c r="BK169" s="164">
        <f t="shared" si="22"/>
        <v>0</v>
      </c>
      <c r="BL169" s="17" t="s">
        <v>127</v>
      </c>
      <c r="BM169" s="17" t="s">
        <v>141</v>
      </c>
    </row>
    <row r="170" spans="2:65" s="1" customFormat="1" ht="22.5" customHeight="1">
      <c r="B170" s="127"/>
      <c r="C170" s="165"/>
      <c r="D170" s="165"/>
      <c r="E170" s="166"/>
      <c r="F170" s="242"/>
      <c r="G170" s="242"/>
      <c r="H170" s="242"/>
      <c r="I170" s="242"/>
      <c r="J170" s="167"/>
      <c r="K170" s="168"/>
      <c r="L170" s="243"/>
      <c r="M170" s="243"/>
      <c r="N170" s="244"/>
      <c r="O170" s="237"/>
      <c r="P170" s="237"/>
      <c r="Q170" s="237"/>
      <c r="R170" s="130"/>
      <c r="T170" s="161" t="s">
        <v>5</v>
      </c>
      <c r="U170" s="43" t="s">
        <v>36</v>
      </c>
      <c r="V170" s="35"/>
      <c r="W170" s="162">
        <f t="shared" si="14"/>
        <v>0</v>
      </c>
      <c r="X170" s="162">
        <v>6.4999999999999997E-4</v>
      </c>
      <c r="Y170" s="162">
        <f t="shared" si="15"/>
        <v>0</v>
      </c>
      <c r="Z170" s="162">
        <v>0</v>
      </c>
      <c r="AA170" s="163">
        <f t="shared" si="16"/>
        <v>0</v>
      </c>
      <c r="AR170" s="17" t="s">
        <v>142</v>
      </c>
      <c r="AT170" s="17" t="s">
        <v>119</v>
      </c>
      <c r="AU170" s="17" t="s">
        <v>77</v>
      </c>
      <c r="AY170" s="17" t="s">
        <v>107</v>
      </c>
      <c r="BE170" s="104">
        <f t="shared" si="17"/>
        <v>0</v>
      </c>
      <c r="BF170" s="104">
        <f t="shared" si="18"/>
        <v>0</v>
      </c>
      <c r="BG170" s="104">
        <f t="shared" si="19"/>
        <v>0</v>
      </c>
      <c r="BH170" s="104">
        <f t="shared" si="20"/>
        <v>0</v>
      </c>
      <c r="BI170" s="104">
        <f t="shared" si="21"/>
        <v>0</v>
      </c>
      <c r="BJ170" s="17" t="s">
        <v>77</v>
      </c>
      <c r="BK170" s="164">
        <f t="shared" si="22"/>
        <v>0</v>
      </c>
      <c r="BL170" s="17" t="s">
        <v>127</v>
      </c>
      <c r="BM170" s="17" t="s">
        <v>143</v>
      </c>
    </row>
    <row r="171" spans="2:65" s="1" customFormat="1" ht="31.5" customHeight="1">
      <c r="B171" s="127"/>
      <c r="C171" s="156"/>
      <c r="D171" s="156"/>
      <c r="E171" s="157"/>
      <c r="F171" s="238"/>
      <c r="G171" s="238"/>
      <c r="H171" s="238"/>
      <c r="I171" s="238"/>
      <c r="J171" s="158"/>
      <c r="K171" s="159"/>
      <c r="L171" s="241"/>
      <c r="M171" s="241"/>
      <c r="N171" s="237"/>
      <c r="O171" s="237"/>
      <c r="P171" s="237"/>
      <c r="Q171" s="237"/>
      <c r="R171" s="130"/>
      <c r="T171" s="161" t="s">
        <v>5</v>
      </c>
      <c r="U171" s="43" t="s">
        <v>36</v>
      </c>
      <c r="V171" s="35"/>
      <c r="W171" s="162">
        <f t="shared" si="14"/>
        <v>0</v>
      </c>
      <c r="X171" s="162">
        <v>6.3000000000000003E-4</v>
      </c>
      <c r="Y171" s="162">
        <f t="shared" si="15"/>
        <v>0</v>
      </c>
      <c r="Z171" s="162">
        <v>0</v>
      </c>
      <c r="AA171" s="163">
        <f t="shared" si="16"/>
        <v>0</v>
      </c>
      <c r="AR171" s="17" t="s">
        <v>127</v>
      </c>
      <c r="AT171" s="17" t="s">
        <v>108</v>
      </c>
      <c r="AU171" s="17" t="s">
        <v>77</v>
      </c>
      <c r="AY171" s="17" t="s">
        <v>107</v>
      </c>
      <c r="BE171" s="104">
        <f t="shared" si="17"/>
        <v>0</v>
      </c>
      <c r="BF171" s="104">
        <f t="shared" si="18"/>
        <v>0</v>
      </c>
      <c r="BG171" s="104">
        <f t="shared" si="19"/>
        <v>0</v>
      </c>
      <c r="BH171" s="104">
        <f t="shared" si="20"/>
        <v>0</v>
      </c>
      <c r="BI171" s="104">
        <f t="shared" si="21"/>
        <v>0</v>
      </c>
      <c r="BJ171" s="17" t="s">
        <v>77</v>
      </c>
      <c r="BK171" s="164">
        <f t="shared" si="22"/>
        <v>0</v>
      </c>
      <c r="BL171" s="17" t="s">
        <v>127</v>
      </c>
      <c r="BM171" s="17" t="s">
        <v>144</v>
      </c>
    </row>
    <row r="172" spans="2:65" s="1" customFormat="1" ht="31.5" customHeight="1">
      <c r="B172" s="127"/>
      <c r="C172" s="156"/>
      <c r="D172" s="156"/>
      <c r="E172" s="157"/>
      <c r="F172" s="238"/>
      <c r="G172" s="238"/>
      <c r="H172" s="238"/>
      <c r="I172" s="238"/>
      <c r="J172" s="158"/>
      <c r="K172" s="159"/>
      <c r="L172" s="241"/>
      <c r="M172" s="241"/>
      <c r="N172" s="237"/>
      <c r="O172" s="237"/>
      <c r="P172" s="237"/>
      <c r="Q172" s="237"/>
      <c r="R172" s="130"/>
      <c r="T172" s="161" t="s">
        <v>5</v>
      </c>
      <c r="U172" s="43" t="s">
        <v>36</v>
      </c>
      <c r="V172" s="35"/>
      <c r="W172" s="162">
        <f t="shared" si="14"/>
        <v>0</v>
      </c>
      <c r="X172" s="162">
        <v>3.2699999999999999E-3</v>
      </c>
      <c r="Y172" s="162">
        <f t="shared" si="15"/>
        <v>0</v>
      </c>
      <c r="Z172" s="162">
        <v>0</v>
      </c>
      <c r="AA172" s="163">
        <f t="shared" si="16"/>
        <v>0</v>
      </c>
      <c r="AR172" s="17" t="s">
        <v>127</v>
      </c>
      <c r="AT172" s="17" t="s">
        <v>108</v>
      </c>
      <c r="AU172" s="17" t="s">
        <v>77</v>
      </c>
      <c r="AY172" s="17" t="s">
        <v>107</v>
      </c>
      <c r="BE172" s="104">
        <f t="shared" si="17"/>
        <v>0</v>
      </c>
      <c r="BF172" s="104">
        <f t="shared" si="18"/>
        <v>0</v>
      </c>
      <c r="BG172" s="104">
        <f t="shared" si="19"/>
        <v>0</v>
      </c>
      <c r="BH172" s="104">
        <f t="shared" si="20"/>
        <v>0</v>
      </c>
      <c r="BI172" s="104">
        <f t="shared" si="21"/>
        <v>0</v>
      </c>
      <c r="BJ172" s="17" t="s">
        <v>77</v>
      </c>
      <c r="BK172" s="164">
        <f t="shared" si="22"/>
        <v>0</v>
      </c>
      <c r="BL172" s="17" t="s">
        <v>127</v>
      </c>
      <c r="BM172" s="17" t="s">
        <v>145</v>
      </c>
    </row>
    <row r="173" spans="2:65" s="1" customFormat="1" ht="31.5" customHeight="1">
      <c r="B173" s="127"/>
      <c r="C173" s="165"/>
      <c r="D173" s="165"/>
      <c r="E173" s="166"/>
      <c r="F173" s="242"/>
      <c r="G173" s="242"/>
      <c r="H173" s="242"/>
      <c r="I173" s="242"/>
      <c r="J173" s="167"/>
      <c r="K173" s="168"/>
      <c r="L173" s="243"/>
      <c r="M173" s="243"/>
      <c r="N173" s="244"/>
      <c r="O173" s="237"/>
      <c r="P173" s="237"/>
      <c r="Q173" s="237"/>
      <c r="R173" s="130"/>
      <c r="T173" s="161" t="s">
        <v>5</v>
      </c>
      <c r="U173" s="43" t="s">
        <v>36</v>
      </c>
      <c r="V173" s="35"/>
      <c r="W173" s="162">
        <f t="shared" si="14"/>
        <v>0</v>
      </c>
      <c r="X173" s="162">
        <v>1.132E-2</v>
      </c>
      <c r="Y173" s="162">
        <f t="shared" si="15"/>
        <v>0</v>
      </c>
      <c r="Z173" s="162">
        <v>0</v>
      </c>
      <c r="AA173" s="163">
        <f t="shared" si="16"/>
        <v>0</v>
      </c>
      <c r="AR173" s="17" t="s">
        <v>142</v>
      </c>
      <c r="AT173" s="17" t="s">
        <v>119</v>
      </c>
      <c r="AU173" s="17" t="s">
        <v>77</v>
      </c>
      <c r="AY173" s="17" t="s">
        <v>107</v>
      </c>
      <c r="BE173" s="104">
        <f t="shared" si="17"/>
        <v>0</v>
      </c>
      <c r="BF173" s="104">
        <f t="shared" si="18"/>
        <v>0</v>
      </c>
      <c r="BG173" s="104">
        <f t="shared" si="19"/>
        <v>0</v>
      </c>
      <c r="BH173" s="104">
        <f t="shared" si="20"/>
        <v>0</v>
      </c>
      <c r="BI173" s="104">
        <f t="shared" si="21"/>
        <v>0</v>
      </c>
      <c r="BJ173" s="17" t="s">
        <v>77</v>
      </c>
      <c r="BK173" s="164">
        <f t="shared" si="22"/>
        <v>0</v>
      </c>
      <c r="BL173" s="17" t="s">
        <v>127</v>
      </c>
      <c r="BM173" s="17" t="s">
        <v>146</v>
      </c>
    </row>
    <row r="174" spans="2:65" s="1" customFormat="1" ht="22.5" customHeight="1">
      <c r="B174" s="127"/>
      <c r="C174" s="156"/>
      <c r="D174" s="156"/>
      <c r="E174" s="157"/>
      <c r="F174" s="238"/>
      <c r="G174" s="238"/>
      <c r="H174" s="238"/>
      <c r="I174" s="238"/>
      <c r="J174" s="158"/>
      <c r="K174" s="159"/>
      <c r="L174" s="241"/>
      <c r="M174" s="241"/>
      <c r="N174" s="237"/>
      <c r="O174" s="237"/>
      <c r="P174" s="237"/>
      <c r="Q174" s="237"/>
      <c r="R174" s="130"/>
      <c r="T174" s="161" t="s">
        <v>5</v>
      </c>
      <c r="U174" s="43" t="s">
        <v>36</v>
      </c>
      <c r="V174" s="35"/>
      <c r="W174" s="162">
        <f t="shared" si="14"/>
        <v>0</v>
      </c>
      <c r="X174" s="162">
        <v>3.4199999999999999E-3</v>
      </c>
      <c r="Y174" s="162">
        <f t="shared" si="15"/>
        <v>0</v>
      </c>
      <c r="Z174" s="162">
        <v>0</v>
      </c>
      <c r="AA174" s="163">
        <f t="shared" si="16"/>
        <v>0</v>
      </c>
      <c r="AR174" s="17" t="s">
        <v>127</v>
      </c>
      <c r="AT174" s="17" t="s">
        <v>108</v>
      </c>
      <c r="AU174" s="17" t="s">
        <v>77</v>
      </c>
      <c r="AY174" s="17" t="s">
        <v>107</v>
      </c>
      <c r="BE174" s="104">
        <f t="shared" si="17"/>
        <v>0</v>
      </c>
      <c r="BF174" s="104">
        <f t="shared" si="18"/>
        <v>0</v>
      </c>
      <c r="BG174" s="104">
        <f t="shared" si="19"/>
        <v>0</v>
      </c>
      <c r="BH174" s="104">
        <f t="shared" si="20"/>
        <v>0</v>
      </c>
      <c r="BI174" s="104">
        <f t="shared" si="21"/>
        <v>0</v>
      </c>
      <c r="BJ174" s="17" t="s">
        <v>77</v>
      </c>
      <c r="BK174" s="164">
        <f t="shared" si="22"/>
        <v>0</v>
      </c>
      <c r="BL174" s="17" t="s">
        <v>127</v>
      </c>
      <c r="BM174" s="17" t="s">
        <v>147</v>
      </c>
    </row>
    <row r="175" spans="2:65" s="1" customFormat="1" ht="31.5" customHeight="1">
      <c r="B175" s="127"/>
      <c r="C175" s="156"/>
      <c r="D175" s="156"/>
      <c r="E175" s="157"/>
      <c r="F175" s="238"/>
      <c r="G175" s="238"/>
      <c r="H175" s="238"/>
      <c r="I175" s="238"/>
      <c r="J175" s="158"/>
      <c r="K175" s="160"/>
      <c r="L175" s="241"/>
      <c r="M175" s="241"/>
      <c r="N175" s="237"/>
      <c r="O175" s="237"/>
      <c r="P175" s="237"/>
      <c r="Q175" s="237"/>
      <c r="R175" s="130"/>
      <c r="T175" s="161" t="s">
        <v>5</v>
      </c>
      <c r="U175" s="43" t="s">
        <v>36</v>
      </c>
      <c r="V175" s="35"/>
      <c r="W175" s="162">
        <f t="shared" si="14"/>
        <v>0</v>
      </c>
      <c r="X175" s="162">
        <v>0</v>
      </c>
      <c r="Y175" s="162">
        <f t="shared" si="15"/>
        <v>0</v>
      </c>
      <c r="Z175" s="162">
        <v>0</v>
      </c>
      <c r="AA175" s="163">
        <f t="shared" si="16"/>
        <v>0</v>
      </c>
      <c r="AR175" s="17" t="s">
        <v>127</v>
      </c>
      <c r="AT175" s="17" t="s">
        <v>108</v>
      </c>
      <c r="AU175" s="17" t="s">
        <v>77</v>
      </c>
      <c r="AY175" s="17" t="s">
        <v>107</v>
      </c>
      <c r="BE175" s="104">
        <f t="shared" si="17"/>
        <v>0</v>
      </c>
      <c r="BF175" s="104">
        <f t="shared" si="18"/>
        <v>0</v>
      </c>
      <c r="BG175" s="104">
        <f t="shared" si="19"/>
        <v>0</v>
      </c>
      <c r="BH175" s="104">
        <f t="shared" si="20"/>
        <v>0</v>
      </c>
      <c r="BI175" s="104">
        <f t="shared" si="21"/>
        <v>0</v>
      </c>
      <c r="BJ175" s="17" t="s">
        <v>77</v>
      </c>
      <c r="BK175" s="164">
        <f t="shared" si="22"/>
        <v>0</v>
      </c>
      <c r="BL175" s="17" t="s">
        <v>127</v>
      </c>
      <c r="BM175" s="17" t="s">
        <v>148</v>
      </c>
    </row>
    <row r="176" spans="2:65" s="1" customFormat="1" ht="6.95" customHeight="1">
      <c r="B176" s="58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60"/>
    </row>
  </sheetData>
  <mergeCells count="193">
    <mergeCell ref="D105:H105"/>
    <mergeCell ref="N105:Q105"/>
    <mergeCell ref="N98:Q98"/>
    <mergeCell ref="N100:Q100"/>
    <mergeCell ref="D104:H104"/>
    <mergeCell ref="N104:Q104"/>
    <mergeCell ref="N99:Q99"/>
    <mergeCell ref="D106:H106"/>
    <mergeCell ref="N106:Q106"/>
    <mergeCell ref="N142:Q142"/>
    <mergeCell ref="N144:Q144"/>
    <mergeCell ref="N143:Q143"/>
    <mergeCell ref="N127:Q127"/>
    <mergeCell ref="N136:Q136"/>
    <mergeCell ref="N132:Q132"/>
    <mergeCell ref="N137:Q137"/>
    <mergeCell ref="D107:H107"/>
    <mergeCell ref="S2:AC2"/>
    <mergeCell ref="N139:Q139"/>
    <mergeCell ref="L136:M136"/>
    <mergeCell ref="F133:I133"/>
    <mergeCell ref="F135:I135"/>
    <mergeCell ref="N138:Q138"/>
    <mergeCell ref="N134:Q134"/>
    <mergeCell ref="L133:M133"/>
    <mergeCell ref="N133:Q133"/>
    <mergeCell ref="L135:M135"/>
    <mergeCell ref="N107:Q107"/>
    <mergeCell ref="N135:Q135"/>
    <mergeCell ref="L137:M137"/>
    <mergeCell ref="F132:I132"/>
    <mergeCell ref="L132:M132"/>
    <mergeCell ref="F136:I136"/>
    <mergeCell ref="N131:Q131"/>
    <mergeCell ref="F120:P120"/>
    <mergeCell ref="M122:P122"/>
    <mergeCell ref="D108:H108"/>
    <mergeCell ref="N108:Q108"/>
    <mergeCell ref="L111:Q111"/>
    <mergeCell ref="N109:Q109"/>
    <mergeCell ref="F175:I175"/>
    <mergeCell ref="L175:M175"/>
    <mergeCell ref="N175:Q175"/>
    <mergeCell ref="F172:I172"/>
    <mergeCell ref="L172:M172"/>
    <mergeCell ref="N172:Q172"/>
    <mergeCell ref="F174:I174"/>
    <mergeCell ref="L174:M174"/>
    <mergeCell ref="N174:Q174"/>
    <mergeCell ref="F153:I153"/>
    <mergeCell ref="L153:M153"/>
    <mergeCell ref="N153:Q153"/>
    <mergeCell ref="N154:Q154"/>
    <mergeCell ref="L155:M155"/>
    <mergeCell ref="N155:Q155"/>
    <mergeCell ref="N158:Q158"/>
    <mergeCell ref="N161:Q161"/>
    <mergeCell ref="H1:K1"/>
    <mergeCell ref="L146:M146"/>
    <mergeCell ref="N146:Q146"/>
    <mergeCell ref="L143:M143"/>
    <mergeCell ref="F141:I141"/>
    <mergeCell ref="L141:M141"/>
    <mergeCell ref="N141:Q141"/>
    <mergeCell ref="F145:I145"/>
    <mergeCell ref="L145:M145"/>
    <mergeCell ref="N145:Q145"/>
    <mergeCell ref="F148:I148"/>
    <mergeCell ref="L148:M148"/>
    <mergeCell ref="N148:Q148"/>
    <mergeCell ref="F149:I149"/>
    <mergeCell ref="L149:M149"/>
    <mergeCell ref="N149:Q149"/>
    <mergeCell ref="F146:I146"/>
    <mergeCell ref="N92:Q92"/>
    <mergeCell ref="N103:Q103"/>
    <mergeCell ref="N96:Q96"/>
    <mergeCell ref="N101:Q101"/>
    <mergeCell ref="C117:Q117"/>
    <mergeCell ref="F119:P119"/>
    <mergeCell ref="F131:I131"/>
    <mergeCell ref="L131:M131"/>
    <mergeCell ref="F127:I127"/>
    <mergeCell ref="N150:Q150"/>
    <mergeCell ref="F152:I152"/>
    <mergeCell ref="L152:M152"/>
    <mergeCell ref="F151:I151"/>
    <mergeCell ref="L151:M151"/>
    <mergeCell ref="N151:Q151"/>
    <mergeCell ref="N152:Q152"/>
    <mergeCell ref="F155:I155"/>
    <mergeCell ref="F161:I161"/>
    <mergeCell ref="L161:M161"/>
    <mergeCell ref="F154:I154"/>
    <mergeCell ref="L154:M154"/>
    <mergeCell ref="F150:I150"/>
    <mergeCell ref="L150:M150"/>
    <mergeCell ref="F156:I156"/>
    <mergeCell ref="L156:M156"/>
    <mergeCell ref="F163:I163"/>
    <mergeCell ref="F168:I168"/>
    <mergeCell ref="L168:M168"/>
    <mergeCell ref="N168:Q168"/>
    <mergeCell ref="N167:Q167"/>
    <mergeCell ref="N159:Q159"/>
    <mergeCell ref="N160:Q160"/>
    <mergeCell ref="F158:I158"/>
    <mergeCell ref="L158:M158"/>
    <mergeCell ref="L166:M166"/>
    <mergeCell ref="F166:I166"/>
    <mergeCell ref="L162:M162"/>
    <mergeCell ref="N162:Q162"/>
    <mergeCell ref="F165:I165"/>
    <mergeCell ref="L163:M163"/>
    <mergeCell ref="N163:Q163"/>
    <mergeCell ref="N165:Q165"/>
    <mergeCell ref="N171:Q171"/>
    <mergeCell ref="F173:I173"/>
    <mergeCell ref="L173:M173"/>
    <mergeCell ref="N173:Q173"/>
    <mergeCell ref="F171:I171"/>
    <mergeCell ref="L171:M171"/>
    <mergeCell ref="F170:I170"/>
    <mergeCell ref="L170:M170"/>
    <mergeCell ref="N170:Q170"/>
    <mergeCell ref="F138:I138"/>
    <mergeCell ref="L138:M138"/>
    <mergeCell ref="F140:I140"/>
    <mergeCell ref="L140:M140"/>
    <mergeCell ref="N140:Q140"/>
    <mergeCell ref="N156:Q156"/>
    <mergeCell ref="L169:M169"/>
    <mergeCell ref="N169:Q169"/>
    <mergeCell ref="F143:I143"/>
    <mergeCell ref="N147:Q147"/>
    <mergeCell ref="F137:I137"/>
    <mergeCell ref="F169:I169"/>
    <mergeCell ref="L165:M165"/>
    <mergeCell ref="N157:Q157"/>
    <mergeCell ref="N166:Q166"/>
    <mergeCell ref="N164:Q164"/>
    <mergeCell ref="F162:I162"/>
    <mergeCell ref="N128:Q128"/>
    <mergeCell ref="N129:Q129"/>
    <mergeCell ref="N130:Q130"/>
    <mergeCell ref="M124:Q124"/>
    <mergeCell ref="M125:Q125"/>
    <mergeCell ref="L127:M127"/>
    <mergeCell ref="N97:Q97"/>
    <mergeCell ref="C86:G86"/>
    <mergeCell ref="N86:Q86"/>
    <mergeCell ref="C76:Q76"/>
    <mergeCell ref="F78:P78"/>
    <mergeCell ref="F79:P79"/>
    <mergeCell ref="M81:P81"/>
    <mergeCell ref="N88:Q88"/>
    <mergeCell ref="N89:Q89"/>
    <mergeCell ref="N90:Q90"/>
    <mergeCell ref="M36:P36"/>
    <mergeCell ref="N93:Q93"/>
    <mergeCell ref="N94:Q94"/>
    <mergeCell ref="N95:Q95"/>
    <mergeCell ref="N91:Q91"/>
    <mergeCell ref="L38:P38"/>
    <mergeCell ref="M83:Q83"/>
    <mergeCell ref="M84:Q84"/>
    <mergeCell ref="M30:P30"/>
    <mergeCell ref="M28:P28"/>
    <mergeCell ref="H33:J33"/>
    <mergeCell ref="H35:J35"/>
    <mergeCell ref="M35:P35"/>
    <mergeCell ref="M33:P33"/>
    <mergeCell ref="H34:J34"/>
    <mergeCell ref="M32:P32"/>
    <mergeCell ref="H32:J32"/>
    <mergeCell ref="M34:P34"/>
    <mergeCell ref="H36:J36"/>
    <mergeCell ref="O9:P9"/>
    <mergeCell ref="O11:P11"/>
    <mergeCell ref="E24:L24"/>
    <mergeCell ref="M27:P27"/>
    <mergeCell ref="E15:L15"/>
    <mergeCell ref="O17:P17"/>
    <mergeCell ref="O18:P18"/>
    <mergeCell ref="O20:P20"/>
    <mergeCell ref="O21:P21"/>
    <mergeCell ref="O15:P15"/>
    <mergeCell ref="O12:P12"/>
    <mergeCell ref="O14:P14"/>
    <mergeCell ref="C2:Q2"/>
    <mergeCell ref="C4:Q4"/>
    <mergeCell ref="F6:P6"/>
    <mergeCell ref="F7:P7"/>
  </mergeCells>
  <phoneticPr fontId="0" type="noConversion"/>
  <dataValidations count="2">
    <dataValidation type="list" allowBlank="1" showInputMessage="1" showErrorMessage="1" error="Povolené sú hodnoty K, M." sqref="D176">
      <formula1>"K, M"</formula1>
    </dataValidation>
    <dataValidation type="list" allowBlank="1" showInputMessage="1" showErrorMessage="1" error="Povolené sú hodnoty základná, znížená, nulová." sqref="U176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64"/>
  <sheetViews>
    <sheetView showGridLines="0" workbookViewId="0">
      <pane ySplit="1" topLeftCell="A2" activePane="bottomLeft" state="frozen"/>
      <selection pane="bottomLeft" activeCell="C4" sqref="C4:Q32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12"/>
      <c r="B1" s="11"/>
      <c r="C1" s="11"/>
      <c r="D1" s="12" t="s">
        <v>1</v>
      </c>
      <c r="E1" s="11"/>
      <c r="F1" s="13" t="s">
        <v>92</v>
      </c>
      <c r="G1" s="13"/>
      <c r="H1" s="249" t="s">
        <v>93</v>
      </c>
      <c r="I1" s="249"/>
      <c r="J1" s="249"/>
      <c r="K1" s="249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12"/>
      <c r="V1" s="112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1" t="s">
        <v>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S2" s="205" t="s">
        <v>8</v>
      </c>
      <c r="T2" s="206"/>
      <c r="U2" s="206"/>
      <c r="V2" s="206"/>
      <c r="W2" s="206"/>
      <c r="X2" s="206"/>
      <c r="Y2" s="206"/>
      <c r="Z2" s="206"/>
      <c r="AA2" s="206"/>
      <c r="AB2" s="206"/>
      <c r="AC2" s="206"/>
      <c r="AT2" s="17" t="s">
        <v>79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68</v>
      </c>
    </row>
    <row r="4" spans="1:66" ht="36.950000000000003" customHeight="1">
      <c r="B4" s="21"/>
      <c r="C4" s="183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22"/>
      <c r="T4" s="23" t="s">
        <v>11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/>
      <c r="E6" s="25"/>
      <c r="F6" s="215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5"/>
      <c r="R6" s="22"/>
    </row>
    <row r="7" spans="1:66" s="1" customFormat="1" ht="32.85" customHeight="1">
      <c r="B7" s="34"/>
      <c r="C7" s="35"/>
      <c r="D7" s="28"/>
      <c r="E7" s="35"/>
      <c r="F7" s="176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35"/>
      <c r="R7" s="36"/>
    </row>
    <row r="8" spans="1:66" s="1" customFormat="1" ht="14.45" customHeight="1">
      <c r="B8" s="34"/>
      <c r="C8" s="35"/>
      <c r="D8" s="29"/>
      <c r="E8" s="35"/>
      <c r="F8" s="27"/>
      <c r="G8" s="35"/>
      <c r="H8" s="35"/>
      <c r="I8" s="35"/>
      <c r="J8" s="35"/>
      <c r="K8" s="35"/>
      <c r="L8" s="35"/>
      <c r="M8" s="29"/>
      <c r="N8" s="35"/>
      <c r="O8" s="27"/>
      <c r="P8" s="35"/>
      <c r="Q8" s="35"/>
      <c r="R8" s="36"/>
    </row>
    <row r="9" spans="1:66" s="1" customFormat="1" ht="14.45" customHeight="1">
      <c r="B9" s="34"/>
      <c r="C9" s="35"/>
      <c r="D9" s="29"/>
      <c r="E9" s="35"/>
      <c r="F9" s="27"/>
      <c r="G9" s="35"/>
      <c r="H9" s="35"/>
      <c r="I9" s="35"/>
      <c r="J9" s="35"/>
      <c r="K9" s="35"/>
      <c r="L9" s="35"/>
      <c r="M9" s="29"/>
      <c r="N9" s="35"/>
      <c r="O9" s="219"/>
      <c r="P9" s="220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/>
      <c r="E11" s="35"/>
      <c r="F11" s="35"/>
      <c r="G11" s="35"/>
      <c r="H11" s="35"/>
      <c r="I11" s="35"/>
      <c r="J11" s="35"/>
      <c r="K11" s="35"/>
      <c r="L11" s="35"/>
      <c r="M11" s="29"/>
      <c r="N11" s="35"/>
      <c r="O11" s="174"/>
      <c r="P11" s="174"/>
      <c r="Q11" s="35"/>
      <c r="R11" s="36"/>
    </row>
    <row r="12" spans="1:66" s="1" customFormat="1" ht="18" customHeight="1">
      <c r="B12" s="34"/>
      <c r="C12" s="35"/>
      <c r="D12" s="35"/>
      <c r="E12" s="27"/>
      <c r="F12" s="35"/>
      <c r="G12" s="35"/>
      <c r="H12" s="35"/>
      <c r="I12" s="35"/>
      <c r="J12" s="35"/>
      <c r="K12" s="35"/>
      <c r="L12" s="35"/>
      <c r="M12" s="29"/>
      <c r="N12" s="35"/>
      <c r="O12" s="174"/>
      <c r="P12" s="174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/>
      <c r="E14" s="35"/>
      <c r="F14" s="35"/>
      <c r="G14" s="35"/>
      <c r="H14" s="35"/>
      <c r="I14" s="35"/>
      <c r="J14" s="35"/>
      <c r="K14" s="35"/>
      <c r="L14" s="35"/>
      <c r="M14" s="29"/>
      <c r="N14" s="35"/>
      <c r="O14" s="214"/>
      <c r="P14" s="174"/>
      <c r="Q14" s="35"/>
      <c r="R14" s="36"/>
    </row>
    <row r="15" spans="1:66" s="1" customFormat="1" ht="18" customHeight="1">
      <c r="B15" s="34"/>
      <c r="C15" s="35"/>
      <c r="D15" s="35"/>
      <c r="E15" s="214"/>
      <c r="F15" s="221"/>
      <c r="G15" s="221"/>
      <c r="H15" s="221"/>
      <c r="I15" s="221"/>
      <c r="J15" s="221"/>
      <c r="K15" s="221"/>
      <c r="L15" s="221"/>
      <c r="M15" s="29"/>
      <c r="N15" s="35"/>
      <c r="O15" s="214"/>
      <c r="P15" s="174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/>
      <c r="E17" s="35"/>
      <c r="F17" s="35"/>
      <c r="G17" s="35"/>
      <c r="H17" s="35"/>
      <c r="I17" s="35"/>
      <c r="J17" s="35"/>
      <c r="K17" s="35"/>
      <c r="L17" s="35"/>
      <c r="M17" s="29"/>
      <c r="N17" s="35"/>
      <c r="O17" s="174"/>
      <c r="P17" s="174"/>
      <c r="Q17" s="35"/>
      <c r="R17" s="36"/>
    </row>
    <row r="18" spans="2:18" s="1" customFormat="1" ht="18" customHeight="1">
      <c r="B18" s="34"/>
      <c r="C18" s="35"/>
      <c r="D18" s="35"/>
      <c r="E18" s="27"/>
      <c r="F18" s="35"/>
      <c r="G18" s="35"/>
      <c r="H18" s="35"/>
      <c r="I18" s="35"/>
      <c r="J18" s="35"/>
      <c r="K18" s="35"/>
      <c r="L18" s="35"/>
      <c r="M18" s="29"/>
      <c r="N18" s="35"/>
      <c r="O18" s="174"/>
      <c r="P18" s="174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/>
      <c r="E20" s="35"/>
      <c r="F20" s="35"/>
      <c r="G20" s="35"/>
      <c r="H20" s="35"/>
      <c r="I20" s="35"/>
      <c r="J20" s="35"/>
      <c r="K20" s="35"/>
      <c r="L20" s="35"/>
      <c r="M20" s="29"/>
      <c r="N20" s="35"/>
      <c r="O20" s="174"/>
      <c r="P20" s="174"/>
      <c r="Q20" s="35"/>
      <c r="R20" s="36"/>
    </row>
    <row r="21" spans="2:18" s="1" customFormat="1" ht="18" customHeight="1">
      <c r="B21" s="34"/>
      <c r="C21" s="35"/>
      <c r="D21" s="35"/>
      <c r="E21" s="27"/>
      <c r="F21" s="35"/>
      <c r="G21" s="35"/>
      <c r="H21" s="35"/>
      <c r="I21" s="35"/>
      <c r="J21" s="35"/>
      <c r="K21" s="35"/>
      <c r="L21" s="35"/>
      <c r="M21" s="29"/>
      <c r="N21" s="35"/>
      <c r="O21" s="174"/>
      <c r="P21" s="174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79"/>
      <c r="F24" s="179"/>
      <c r="G24" s="179"/>
      <c r="H24" s="179"/>
      <c r="I24" s="179"/>
      <c r="J24" s="179"/>
      <c r="K24" s="179"/>
      <c r="L24" s="179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3"/>
      <c r="E27" s="35"/>
      <c r="F27" s="35"/>
      <c r="G27" s="35"/>
      <c r="H27" s="35"/>
      <c r="I27" s="35"/>
      <c r="J27" s="35"/>
      <c r="K27" s="35"/>
      <c r="L27" s="35"/>
      <c r="M27" s="180"/>
      <c r="N27" s="180"/>
      <c r="O27" s="180"/>
      <c r="P27" s="180"/>
      <c r="Q27" s="35"/>
      <c r="R27" s="36"/>
    </row>
    <row r="28" spans="2:18" s="1" customFormat="1" ht="14.45" customHeight="1">
      <c r="B28" s="34"/>
      <c r="C28" s="35"/>
      <c r="D28" s="33"/>
      <c r="E28" s="35"/>
      <c r="F28" s="35"/>
      <c r="G28" s="35"/>
      <c r="H28" s="35"/>
      <c r="I28" s="35"/>
      <c r="J28" s="35"/>
      <c r="K28" s="35"/>
      <c r="L28" s="35"/>
      <c r="M28" s="180"/>
      <c r="N28" s="180"/>
      <c r="O28" s="180"/>
      <c r="P28" s="180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4"/>
      <c r="E30" s="35"/>
      <c r="F30" s="35"/>
      <c r="G30" s="35"/>
      <c r="H30" s="35"/>
      <c r="I30" s="35"/>
      <c r="J30" s="35"/>
      <c r="K30" s="35"/>
      <c r="L30" s="35"/>
      <c r="M30" s="222"/>
      <c r="N30" s="217"/>
      <c r="O30" s="217"/>
      <c r="P30" s="217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/>
      <c r="E32" s="41"/>
      <c r="F32" s="42"/>
      <c r="G32" s="115"/>
      <c r="H32" s="218"/>
      <c r="I32" s="217"/>
      <c r="J32" s="217"/>
      <c r="K32" s="35"/>
      <c r="L32" s="35"/>
      <c r="M32" s="218"/>
      <c r="N32" s="217"/>
      <c r="O32" s="217"/>
      <c r="P32" s="217"/>
      <c r="Q32" s="35"/>
      <c r="R32" s="36"/>
    </row>
    <row r="33" spans="2:18" s="1" customFormat="1" ht="14.45" customHeight="1">
      <c r="B33" s="34"/>
      <c r="C33" s="35"/>
      <c r="D33" s="35"/>
      <c r="E33" s="41"/>
      <c r="F33" s="42"/>
      <c r="G33" s="115"/>
      <c r="H33" s="218"/>
      <c r="I33" s="217"/>
      <c r="J33" s="217"/>
      <c r="K33" s="35"/>
      <c r="L33" s="35"/>
      <c r="M33" s="218"/>
      <c r="N33" s="217"/>
      <c r="O33" s="217"/>
      <c r="P33" s="217"/>
      <c r="Q33" s="35"/>
      <c r="R33" s="36"/>
    </row>
    <row r="34" spans="2:18" s="1" customFormat="1" ht="14.45" hidden="1" customHeight="1">
      <c r="B34" s="34"/>
      <c r="C34" s="35"/>
      <c r="D34" s="35"/>
      <c r="E34" s="41"/>
      <c r="F34" s="42"/>
      <c r="G34" s="115"/>
      <c r="H34" s="218"/>
      <c r="I34" s="217"/>
      <c r="J34" s="217"/>
      <c r="K34" s="35"/>
      <c r="L34" s="35"/>
      <c r="M34" s="218"/>
      <c r="N34" s="217"/>
      <c r="O34" s="217"/>
      <c r="P34" s="217"/>
      <c r="Q34" s="35"/>
      <c r="R34" s="36"/>
    </row>
    <row r="35" spans="2:18" s="1" customFormat="1" ht="14.45" hidden="1" customHeight="1">
      <c r="B35" s="34"/>
      <c r="C35" s="35"/>
      <c r="D35" s="35"/>
      <c r="E35" s="41"/>
      <c r="F35" s="42"/>
      <c r="G35" s="115"/>
      <c r="H35" s="218"/>
      <c r="I35" s="217"/>
      <c r="J35" s="217"/>
      <c r="K35" s="35"/>
      <c r="L35" s="35"/>
      <c r="M35" s="218"/>
      <c r="N35" s="217"/>
      <c r="O35" s="217"/>
      <c r="P35" s="217"/>
      <c r="Q35" s="35"/>
      <c r="R35" s="36"/>
    </row>
    <row r="36" spans="2:18" s="1" customFormat="1" ht="14.45" hidden="1" customHeight="1">
      <c r="B36" s="34"/>
      <c r="C36" s="35"/>
      <c r="D36" s="35"/>
      <c r="E36" s="41"/>
      <c r="F36" s="42"/>
      <c r="G36" s="115"/>
      <c r="H36" s="218"/>
      <c r="I36" s="217"/>
      <c r="J36" s="217"/>
      <c r="K36" s="35"/>
      <c r="L36" s="35"/>
      <c r="M36" s="218"/>
      <c r="N36" s="217"/>
      <c r="O36" s="217"/>
      <c r="P36" s="217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45"/>
      <c r="D38" s="46"/>
      <c r="E38" s="47"/>
      <c r="F38" s="47"/>
      <c r="G38" s="116"/>
      <c r="H38" s="48"/>
      <c r="I38" s="47"/>
      <c r="J38" s="47"/>
      <c r="K38" s="47"/>
      <c r="L38" s="201"/>
      <c r="M38" s="201"/>
      <c r="N38" s="201"/>
      <c r="O38" s="201"/>
      <c r="P38" s="224"/>
      <c r="Q38" s="45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5">
      <c r="B50" s="34"/>
      <c r="C50" s="35"/>
      <c r="D50" s="49"/>
      <c r="E50" s="50"/>
      <c r="F50" s="50"/>
      <c r="G50" s="50"/>
      <c r="H50" s="51"/>
      <c r="I50" s="35"/>
      <c r="J50" s="49"/>
      <c r="K50" s="50"/>
      <c r="L50" s="50"/>
      <c r="M50" s="50"/>
      <c r="N50" s="50"/>
      <c r="O50" s="50"/>
      <c r="P50" s="51"/>
      <c r="Q50" s="35"/>
      <c r="R50" s="36"/>
    </row>
    <row r="51" spans="2:18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 ht="15">
      <c r="B59" s="34"/>
      <c r="C59" s="35"/>
      <c r="D59" s="54"/>
      <c r="E59" s="55"/>
      <c r="F59" s="55"/>
      <c r="G59" s="56"/>
      <c r="H59" s="57"/>
      <c r="I59" s="35"/>
      <c r="J59" s="54"/>
      <c r="K59" s="55"/>
      <c r="L59" s="55"/>
      <c r="M59" s="55"/>
      <c r="N59" s="56"/>
      <c r="O59" s="55"/>
      <c r="P59" s="57"/>
      <c r="Q59" s="35"/>
      <c r="R59" s="36"/>
    </row>
    <row r="60" spans="2:18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5">
      <c r="B61" s="34"/>
      <c r="C61" s="35"/>
      <c r="D61" s="49"/>
      <c r="E61" s="50"/>
      <c r="F61" s="50"/>
      <c r="G61" s="50"/>
      <c r="H61" s="51"/>
      <c r="I61" s="35"/>
      <c r="J61" s="49"/>
      <c r="K61" s="50"/>
      <c r="L61" s="50"/>
      <c r="M61" s="50"/>
      <c r="N61" s="50"/>
      <c r="O61" s="50"/>
      <c r="P61" s="51"/>
      <c r="Q61" s="35"/>
      <c r="R61" s="36"/>
    </row>
    <row r="62" spans="2:18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18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18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18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18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18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18" s="1" customFormat="1" ht="15">
      <c r="B70" s="34"/>
      <c r="C70" s="35"/>
      <c r="D70" s="54"/>
      <c r="E70" s="55"/>
      <c r="F70" s="55"/>
      <c r="G70" s="56"/>
      <c r="H70" s="57"/>
      <c r="I70" s="35"/>
      <c r="J70" s="54"/>
      <c r="K70" s="55"/>
      <c r="L70" s="55"/>
      <c r="M70" s="55"/>
      <c r="N70" s="56"/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83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/>
      <c r="D78" s="35"/>
      <c r="E78" s="35"/>
      <c r="F78" s="215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35"/>
      <c r="R78" s="36"/>
    </row>
    <row r="79" spans="2:18" s="1" customFormat="1" ht="36.950000000000003" customHeight="1">
      <c r="B79" s="34"/>
      <c r="C79" s="68"/>
      <c r="D79" s="35"/>
      <c r="E79" s="35"/>
      <c r="F79" s="20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/>
      <c r="D81" s="35"/>
      <c r="E81" s="35"/>
      <c r="F81" s="27"/>
      <c r="G81" s="35"/>
      <c r="H81" s="35"/>
      <c r="I81" s="35"/>
      <c r="J81" s="35"/>
      <c r="K81" s="29"/>
      <c r="L81" s="35"/>
      <c r="M81" s="220"/>
      <c r="N81" s="220"/>
      <c r="O81" s="220"/>
      <c r="P81" s="220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29"/>
      <c r="D83" s="35"/>
      <c r="E83" s="35"/>
      <c r="F83" s="27"/>
      <c r="G83" s="35"/>
      <c r="H83" s="35"/>
      <c r="I83" s="35"/>
      <c r="J83" s="35"/>
      <c r="K83" s="29"/>
      <c r="L83" s="35"/>
      <c r="M83" s="174"/>
      <c r="N83" s="174"/>
      <c r="O83" s="174"/>
      <c r="P83" s="174"/>
      <c r="Q83" s="174"/>
      <c r="R83" s="36"/>
    </row>
    <row r="84" spans="2:47" s="1" customFormat="1" ht="14.45" customHeight="1">
      <c r="B84" s="34"/>
      <c r="C84" s="29"/>
      <c r="D84" s="35"/>
      <c r="E84" s="35"/>
      <c r="F84" s="27"/>
      <c r="G84" s="35"/>
      <c r="H84" s="35"/>
      <c r="I84" s="35"/>
      <c r="J84" s="35"/>
      <c r="K84" s="29"/>
      <c r="L84" s="35"/>
      <c r="M84" s="174"/>
      <c r="N84" s="174"/>
      <c r="O84" s="174"/>
      <c r="P84" s="174"/>
      <c r="Q84" s="174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27"/>
      <c r="D86" s="228"/>
      <c r="E86" s="228"/>
      <c r="F86" s="228"/>
      <c r="G86" s="228"/>
      <c r="H86" s="45"/>
      <c r="I86" s="45"/>
      <c r="J86" s="45"/>
      <c r="K86" s="45"/>
      <c r="L86" s="45"/>
      <c r="M86" s="45"/>
      <c r="N86" s="227"/>
      <c r="O86" s="228"/>
      <c r="P86" s="228"/>
      <c r="Q86" s="22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7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94"/>
      <c r="O88" s="229"/>
      <c r="P88" s="229"/>
      <c r="Q88" s="229"/>
      <c r="R88" s="36"/>
      <c r="AU88" s="17" t="s">
        <v>97</v>
      </c>
    </row>
    <row r="89" spans="2:47" s="6" customFormat="1" ht="24.95" customHeight="1">
      <c r="B89" s="118"/>
      <c r="C89" s="119"/>
      <c r="D89" s="120"/>
      <c r="E89" s="119"/>
      <c r="F89" s="119"/>
      <c r="G89" s="119"/>
      <c r="H89" s="119"/>
      <c r="I89" s="119"/>
      <c r="J89" s="119"/>
      <c r="K89" s="119"/>
      <c r="L89" s="119"/>
      <c r="M89" s="119"/>
      <c r="N89" s="225"/>
      <c r="O89" s="226"/>
      <c r="P89" s="226"/>
      <c r="Q89" s="226"/>
      <c r="R89" s="121"/>
    </row>
    <row r="90" spans="2:47" s="7" customFormat="1" ht="19.899999999999999" customHeight="1">
      <c r="B90" s="122"/>
      <c r="C90" s="123"/>
      <c r="D90" s="100"/>
      <c r="E90" s="123"/>
      <c r="F90" s="123"/>
      <c r="G90" s="123"/>
      <c r="H90" s="123"/>
      <c r="I90" s="123"/>
      <c r="J90" s="123"/>
      <c r="K90" s="123"/>
      <c r="L90" s="123"/>
      <c r="M90" s="123"/>
      <c r="N90" s="190"/>
      <c r="O90" s="223"/>
      <c r="P90" s="223"/>
      <c r="Q90" s="223"/>
      <c r="R90" s="124"/>
    </row>
    <row r="91" spans="2:47" s="7" customFormat="1" ht="19.899999999999999" customHeight="1">
      <c r="B91" s="122"/>
      <c r="C91" s="123"/>
      <c r="D91" s="100"/>
      <c r="E91" s="123"/>
      <c r="F91" s="123"/>
      <c r="G91" s="123"/>
      <c r="H91" s="123"/>
      <c r="I91" s="123"/>
      <c r="J91" s="123"/>
      <c r="K91" s="123"/>
      <c r="L91" s="123"/>
      <c r="M91" s="123"/>
      <c r="N91" s="190"/>
      <c r="O91" s="223"/>
      <c r="P91" s="223"/>
      <c r="Q91" s="223"/>
      <c r="R91" s="124"/>
    </row>
    <row r="92" spans="2:47" s="7" customFormat="1" ht="19.899999999999999" customHeight="1">
      <c r="B92" s="122"/>
      <c r="C92" s="123"/>
      <c r="D92" s="100"/>
      <c r="E92" s="123"/>
      <c r="F92" s="123"/>
      <c r="G92" s="123"/>
      <c r="H92" s="123"/>
      <c r="I92" s="123"/>
      <c r="J92" s="123"/>
      <c r="K92" s="123"/>
      <c r="L92" s="123"/>
      <c r="M92" s="123"/>
      <c r="N92" s="190"/>
      <c r="O92" s="223"/>
      <c r="P92" s="223"/>
      <c r="Q92" s="223"/>
      <c r="R92" s="124"/>
    </row>
    <row r="93" spans="2:47" s="7" customFormat="1" ht="19.899999999999999" customHeight="1">
      <c r="B93" s="122"/>
      <c r="C93" s="123"/>
      <c r="D93" s="100"/>
      <c r="E93" s="123"/>
      <c r="F93" s="123"/>
      <c r="G93" s="123"/>
      <c r="H93" s="123"/>
      <c r="I93" s="123"/>
      <c r="J93" s="123"/>
      <c r="K93" s="123"/>
      <c r="L93" s="123"/>
      <c r="M93" s="123"/>
      <c r="N93" s="190"/>
      <c r="O93" s="223"/>
      <c r="P93" s="223"/>
      <c r="Q93" s="223"/>
      <c r="R93" s="124"/>
    </row>
    <row r="94" spans="2:47" s="7" customFormat="1" ht="19.899999999999999" customHeight="1">
      <c r="B94" s="122"/>
      <c r="C94" s="123"/>
      <c r="D94" s="100"/>
      <c r="E94" s="123"/>
      <c r="F94" s="123"/>
      <c r="G94" s="123"/>
      <c r="H94" s="123"/>
      <c r="I94" s="123"/>
      <c r="J94" s="123"/>
      <c r="K94" s="123"/>
      <c r="L94" s="123"/>
      <c r="M94" s="123"/>
      <c r="N94" s="190"/>
      <c r="O94" s="223"/>
      <c r="P94" s="223"/>
      <c r="Q94" s="223"/>
      <c r="R94" s="124"/>
    </row>
    <row r="95" spans="2:47" s="6" customFormat="1" ht="24.95" customHeight="1">
      <c r="B95" s="118"/>
      <c r="C95" s="119"/>
      <c r="D95" s="120"/>
      <c r="E95" s="119"/>
      <c r="F95" s="119"/>
      <c r="G95" s="119"/>
      <c r="H95" s="119"/>
      <c r="I95" s="119"/>
      <c r="J95" s="119"/>
      <c r="K95" s="119"/>
      <c r="L95" s="119"/>
      <c r="M95" s="119"/>
      <c r="N95" s="225"/>
      <c r="O95" s="226"/>
      <c r="P95" s="226"/>
      <c r="Q95" s="226"/>
      <c r="R95" s="121"/>
    </row>
    <row r="96" spans="2:47" s="7" customFormat="1" ht="19.899999999999999" customHeight="1">
      <c r="B96" s="122"/>
      <c r="C96" s="123"/>
      <c r="D96" s="100"/>
      <c r="E96" s="123"/>
      <c r="F96" s="123"/>
      <c r="G96" s="123"/>
      <c r="H96" s="123"/>
      <c r="I96" s="123"/>
      <c r="J96" s="123"/>
      <c r="K96" s="123"/>
      <c r="L96" s="123"/>
      <c r="M96" s="123"/>
      <c r="N96" s="190"/>
      <c r="O96" s="223"/>
      <c r="P96" s="223"/>
      <c r="Q96" s="223"/>
      <c r="R96" s="124"/>
    </row>
    <row r="97" spans="2:65" s="6" customFormat="1" ht="21.75" customHeight="1">
      <c r="B97" s="118"/>
      <c r="C97" s="119"/>
      <c r="D97" s="120"/>
      <c r="E97" s="119"/>
      <c r="F97" s="119"/>
      <c r="G97" s="119"/>
      <c r="H97" s="119"/>
      <c r="I97" s="119"/>
      <c r="J97" s="119"/>
      <c r="K97" s="119"/>
      <c r="L97" s="119"/>
      <c r="M97" s="119"/>
      <c r="N97" s="232"/>
      <c r="O97" s="226"/>
      <c r="P97" s="226"/>
      <c r="Q97" s="226"/>
      <c r="R97" s="121"/>
    </row>
    <row r="98" spans="2:65" s="1" customFormat="1" ht="21.75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65" s="1" customFormat="1" ht="29.25" customHeight="1">
      <c r="B99" s="34"/>
      <c r="C99" s="117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229"/>
      <c r="O99" s="247"/>
      <c r="P99" s="247"/>
      <c r="Q99" s="247"/>
      <c r="R99" s="36"/>
      <c r="T99" s="125"/>
      <c r="U99" s="126" t="s">
        <v>33</v>
      </c>
    </row>
    <row r="100" spans="2:65" s="1" customFormat="1" ht="18" customHeight="1">
      <c r="B100" s="127"/>
      <c r="C100" s="128"/>
      <c r="D100" s="187"/>
      <c r="E100" s="251"/>
      <c r="F100" s="251"/>
      <c r="G100" s="251"/>
      <c r="H100" s="251"/>
      <c r="I100" s="128"/>
      <c r="J100" s="128"/>
      <c r="K100" s="128"/>
      <c r="L100" s="128"/>
      <c r="M100" s="128"/>
      <c r="N100" s="189"/>
      <c r="O100" s="250"/>
      <c r="P100" s="250"/>
      <c r="Q100" s="250"/>
      <c r="R100" s="130"/>
      <c r="S100" s="128"/>
      <c r="T100" s="131"/>
      <c r="U100" s="132" t="s">
        <v>36</v>
      </c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4" t="s">
        <v>98</v>
      </c>
      <c r="AZ100" s="133"/>
      <c r="BA100" s="133"/>
      <c r="BB100" s="133"/>
      <c r="BC100" s="133"/>
      <c r="BD100" s="133"/>
      <c r="BE100" s="135">
        <f t="shared" ref="BE100:BE105" si="0">IF(U100="základná",N100,0)</f>
        <v>0</v>
      </c>
      <c r="BF100" s="135">
        <f t="shared" ref="BF100:BF105" si="1">IF(U100="znížená",N100,0)</f>
        <v>0</v>
      </c>
      <c r="BG100" s="135">
        <f t="shared" ref="BG100:BG105" si="2">IF(U100="zákl. prenesená",N100,0)</f>
        <v>0</v>
      </c>
      <c r="BH100" s="135">
        <f t="shared" ref="BH100:BH105" si="3">IF(U100="zníž. prenesená",N100,0)</f>
        <v>0</v>
      </c>
      <c r="BI100" s="135">
        <f t="shared" ref="BI100:BI105" si="4">IF(U100="nulová",N100,0)</f>
        <v>0</v>
      </c>
      <c r="BJ100" s="134" t="s">
        <v>77</v>
      </c>
      <c r="BK100" s="133"/>
      <c r="BL100" s="133"/>
      <c r="BM100" s="133"/>
    </row>
    <row r="101" spans="2:65" s="1" customFormat="1" ht="18" customHeight="1">
      <c r="B101" s="127"/>
      <c r="C101" s="128"/>
      <c r="D101" s="187"/>
      <c r="E101" s="251"/>
      <c r="F101" s="251"/>
      <c r="G101" s="251"/>
      <c r="H101" s="251"/>
      <c r="I101" s="128"/>
      <c r="J101" s="128"/>
      <c r="K101" s="128"/>
      <c r="L101" s="128"/>
      <c r="M101" s="128"/>
      <c r="N101" s="189"/>
      <c r="O101" s="250"/>
      <c r="P101" s="250"/>
      <c r="Q101" s="250"/>
      <c r="R101" s="130"/>
      <c r="S101" s="128"/>
      <c r="T101" s="131"/>
      <c r="U101" s="132" t="s">
        <v>36</v>
      </c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4" t="s">
        <v>98</v>
      </c>
      <c r="AZ101" s="133"/>
      <c r="BA101" s="133"/>
      <c r="BB101" s="133"/>
      <c r="BC101" s="133"/>
      <c r="BD101" s="133"/>
      <c r="BE101" s="135">
        <f t="shared" si="0"/>
        <v>0</v>
      </c>
      <c r="BF101" s="135">
        <f t="shared" si="1"/>
        <v>0</v>
      </c>
      <c r="BG101" s="135">
        <f t="shared" si="2"/>
        <v>0</v>
      </c>
      <c r="BH101" s="135">
        <f t="shared" si="3"/>
        <v>0</v>
      </c>
      <c r="BI101" s="135">
        <f t="shared" si="4"/>
        <v>0</v>
      </c>
      <c r="BJ101" s="134" t="s">
        <v>77</v>
      </c>
      <c r="BK101" s="133"/>
      <c r="BL101" s="133"/>
      <c r="BM101" s="133"/>
    </row>
    <row r="102" spans="2:65" s="1" customFormat="1" ht="18" customHeight="1">
      <c r="B102" s="127"/>
      <c r="C102" s="128"/>
      <c r="D102" s="187"/>
      <c r="E102" s="251"/>
      <c r="F102" s="251"/>
      <c r="G102" s="251"/>
      <c r="H102" s="251"/>
      <c r="I102" s="128"/>
      <c r="J102" s="128"/>
      <c r="K102" s="128"/>
      <c r="L102" s="128"/>
      <c r="M102" s="128"/>
      <c r="N102" s="189"/>
      <c r="O102" s="250"/>
      <c r="P102" s="250"/>
      <c r="Q102" s="250"/>
      <c r="R102" s="130"/>
      <c r="S102" s="128"/>
      <c r="T102" s="131"/>
      <c r="U102" s="132" t="s">
        <v>36</v>
      </c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4" t="s">
        <v>98</v>
      </c>
      <c r="AZ102" s="133"/>
      <c r="BA102" s="133"/>
      <c r="BB102" s="133"/>
      <c r="BC102" s="133"/>
      <c r="BD102" s="133"/>
      <c r="BE102" s="135">
        <f t="shared" si="0"/>
        <v>0</v>
      </c>
      <c r="BF102" s="135">
        <f t="shared" si="1"/>
        <v>0</v>
      </c>
      <c r="BG102" s="135">
        <f t="shared" si="2"/>
        <v>0</v>
      </c>
      <c r="BH102" s="135">
        <f t="shared" si="3"/>
        <v>0</v>
      </c>
      <c r="BI102" s="135">
        <f t="shared" si="4"/>
        <v>0</v>
      </c>
      <c r="BJ102" s="134" t="s">
        <v>77</v>
      </c>
      <c r="BK102" s="133"/>
      <c r="BL102" s="133"/>
      <c r="BM102" s="133"/>
    </row>
    <row r="103" spans="2:65" s="1" customFormat="1" ht="18" customHeight="1">
      <c r="B103" s="127"/>
      <c r="C103" s="128"/>
      <c r="D103" s="187"/>
      <c r="E103" s="251"/>
      <c r="F103" s="251"/>
      <c r="G103" s="251"/>
      <c r="H103" s="251"/>
      <c r="I103" s="128"/>
      <c r="J103" s="128"/>
      <c r="K103" s="128"/>
      <c r="L103" s="128"/>
      <c r="M103" s="128"/>
      <c r="N103" s="189"/>
      <c r="O103" s="250"/>
      <c r="P103" s="250"/>
      <c r="Q103" s="250"/>
      <c r="R103" s="130"/>
      <c r="S103" s="128"/>
      <c r="T103" s="131"/>
      <c r="U103" s="132" t="s">
        <v>36</v>
      </c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4" t="s">
        <v>98</v>
      </c>
      <c r="AZ103" s="133"/>
      <c r="BA103" s="133"/>
      <c r="BB103" s="133"/>
      <c r="BC103" s="133"/>
      <c r="BD103" s="133"/>
      <c r="BE103" s="135">
        <f t="shared" si="0"/>
        <v>0</v>
      </c>
      <c r="BF103" s="135">
        <f t="shared" si="1"/>
        <v>0</v>
      </c>
      <c r="BG103" s="135">
        <f t="shared" si="2"/>
        <v>0</v>
      </c>
      <c r="BH103" s="135">
        <f t="shared" si="3"/>
        <v>0</v>
      </c>
      <c r="BI103" s="135">
        <f t="shared" si="4"/>
        <v>0</v>
      </c>
      <c r="BJ103" s="134" t="s">
        <v>77</v>
      </c>
      <c r="BK103" s="133"/>
      <c r="BL103" s="133"/>
      <c r="BM103" s="133"/>
    </row>
    <row r="104" spans="2:65" s="1" customFormat="1" ht="18" customHeight="1">
      <c r="B104" s="127"/>
      <c r="C104" s="128"/>
      <c r="D104" s="187"/>
      <c r="E104" s="251"/>
      <c r="F104" s="251"/>
      <c r="G104" s="251"/>
      <c r="H104" s="251"/>
      <c r="I104" s="128"/>
      <c r="J104" s="128"/>
      <c r="K104" s="128"/>
      <c r="L104" s="128"/>
      <c r="M104" s="128"/>
      <c r="N104" s="189"/>
      <c r="O104" s="250"/>
      <c r="P104" s="250"/>
      <c r="Q104" s="250"/>
      <c r="R104" s="130"/>
      <c r="S104" s="128"/>
      <c r="T104" s="131"/>
      <c r="U104" s="132" t="s">
        <v>36</v>
      </c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4" t="s">
        <v>98</v>
      </c>
      <c r="AZ104" s="133"/>
      <c r="BA104" s="133"/>
      <c r="BB104" s="133"/>
      <c r="BC104" s="133"/>
      <c r="BD104" s="133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77</v>
      </c>
      <c r="BK104" s="133"/>
      <c r="BL104" s="133"/>
      <c r="BM104" s="133"/>
    </row>
    <row r="105" spans="2:65" s="1" customFormat="1" ht="18" customHeight="1">
      <c r="B105" s="127"/>
      <c r="C105" s="128"/>
      <c r="D105" s="129"/>
      <c r="E105" s="128"/>
      <c r="F105" s="128"/>
      <c r="G105" s="128"/>
      <c r="H105" s="128"/>
      <c r="I105" s="128"/>
      <c r="J105" s="128"/>
      <c r="K105" s="128"/>
      <c r="L105" s="128"/>
      <c r="M105" s="128"/>
      <c r="N105" s="189"/>
      <c r="O105" s="250"/>
      <c r="P105" s="250"/>
      <c r="Q105" s="250"/>
      <c r="R105" s="130"/>
      <c r="S105" s="128"/>
      <c r="T105" s="136"/>
      <c r="U105" s="137" t="s">
        <v>36</v>
      </c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4" t="s">
        <v>99</v>
      </c>
      <c r="AZ105" s="133"/>
      <c r="BA105" s="133"/>
      <c r="BB105" s="133"/>
      <c r="BC105" s="133"/>
      <c r="BD105" s="133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77</v>
      </c>
      <c r="BK105" s="133"/>
      <c r="BL105" s="133"/>
      <c r="BM105" s="133"/>
    </row>
    <row r="106" spans="2:65" s="1" customForma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65" s="1" customFormat="1" ht="29.25" customHeight="1">
      <c r="B107" s="34"/>
      <c r="C107" s="111"/>
      <c r="D107" s="45"/>
      <c r="E107" s="45"/>
      <c r="F107" s="45"/>
      <c r="G107" s="45"/>
      <c r="H107" s="45"/>
      <c r="I107" s="45"/>
      <c r="J107" s="45"/>
      <c r="K107" s="45"/>
      <c r="L107" s="195"/>
      <c r="M107" s="195"/>
      <c r="N107" s="195"/>
      <c r="O107" s="195"/>
      <c r="P107" s="195"/>
      <c r="Q107" s="195"/>
      <c r="R107" s="36"/>
    </row>
    <row r="108" spans="2:65" s="1" customFormat="1" ht="6.95" customHeight="1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12" spans="2:65" s="1" customFormat="1" ht="6.95" customHeight="1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spans="2:65" s="1" customFormat="1" ht="36.950000000000003" customHeight="1">
      <c r="B113" s="34"/>
      <c r="C113" s="183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36"/>
    </row>
    <row r="114" spans="2:65" s="1" customFormat="1" ht="6.9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30" customHeight="1">
      <c r="B115" s="34"/>
      <c r="C115" s="29"/>
      <c r="D115" s="35"/>
      <c r="E115" s="35"/>
      <c r="F115" s="215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35"/>
      <c r="R115" s="36"/>
    </row>
    <row r="116" spans="2:65" s="1" customFormat="1" ht="36.950000000000003" customHeight="1">
      <c r="B116" s="34"/>
      <c r="C116" s="68"/>
      <c r="D116" s="35"/>
      <c r="E116" s="35"/>
      <c r="F116" s="20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 ht="18" customHeight="1">
      <c r="B118" s="34"/>
      <c r="C118" s="29"/>
      <c r="D118" s="35"/>
      <c r="E118" s="35"/>
      <c r="F118" s="27"/>
      <c r="G118" s="35"/>
      <c r="H118" s="35"/>
      <c r="I118" s="35"/>
      <c r="J118" s="35"/>
      <c r="K118" s="29"/>
      <c r="L118" s="35"/>
      <c r="M118" s="220"/>
      <c r="N118" s="220"/>
      <c r="O118" s="220"/>
      <c r="P118" s="220"/>
      <c r="Q118" s="35"/>
      <c r="R118" s="36"/>
    </row>
    <row r="119" spans="2:65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1" customFormat="1" ht="15">
      <c r="B120" s="34"/>
      <c r="C120" s="29"/>
      <c r="D120" s="35"/>
      <c r="E120" s="35"/>
      <c r="F120" s="27"/>
      <c r="G120" s="35"/>
      <c r="H120" s="35"/>
      <c r="I120" s="35"/>
      <c r="J120" s="35"/>
      <c r="K120" s="29"/>
      <c r="L120" s="35"/>
      <c r="M120" s="174"/>
      <c r="N120" s="174"/>
      <c r="O120" s="174"/>
      <c r="P120" s="174"/>
      <c r="Q120" s="174"/>
      <c r="R120" s="36"/>
    </row>
    <row r="121" spans="2:65" s="1" customFormat="1" ht="14.45" customHeight="1">
      <c r="B121" s="34"/>
      <c r="C121" s="29"/>
      <c r="D121" s="35"/>
      <c r="E121" s="35"/>
      <c r="F121" s="27"/>
      <c r="G121" s="35"/>
      <c r="H121" s="35"/>
      <c r="I121" s="35"/>
      <c r="J121" s="35"/>
      <c r="K121" s="29"/>
      <c r="L121" s="35"/>
      <c r="M121" s="174"/>
      <c r="N121" s="174"/>
      <c r="O121" s="174"/>
      <c r="P121" s="174"/>
      <c r="Q121" s="174"/>
      <c r="R121" s="36"/>
    </row>
    <row r="122" spans="2:65" s="1" customFormat="1" ht="10.35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5" s="8" customFormat="1" ht="29.25" customHeight="1">
      <c r="B123" s="138"/>
      <c r="C123" s="139"/>
      <c r="D123" s="140"/>
      <c r="E123" s="140"/>
      <c r="F123" s="248"/>
      <c r="G123" s="248"/>
      <c r="H123" s="248"/>
      <c r="I123" s="248"/>
      <c r="J123" s="140"/>
      <c r="K123" s="140"/>
      <c r="L123" s="236"/>
      <c r="M123" s="236"/>
      <c r="N123" s="248"/>
      <c r="O123" s="248"/>
      <c r="P123" s="248"/>
      <c r="Q123" s="252"/>
      <c r="R123" s="141"/>
      <c r="T123" s="74" t="s">
        <v>100</v>
      </c>
      <c r="U123" s="75" t="s">
        <v>33</v>
      </c>
      <c r="V123" s="75" t="s">
        <v>101</v>
      </c>
      <c r="W123" s="75" t="s">
        <v>102</v>
      </c>
      <c r="X123" s="75" t="s">
        <v>103</v>
      </c>
      <c r="Y123" s="75" t="s">
        <v>104</v>
      </c>
      <c r="Z123" s="75" t="s">
        <v>105</v>
      </c>
      <c r="AA123" s="76" t="s">
        <v>106</v>
      </c>
    </row>
    <row r="124" spans="2:65" s="1" customFormat="1" ht="29.25" customHeight="1">
      <c r="B124" s="34"/>
      <c r="C124" s="78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230"/>
      <c r="O124" s="231"/>
      <c r="P124" s="231"/>
      <c r="Q124" s="231"/>
      <c r="R124" s="36"/>
      <c r="T124" s="77"/>
      <c r="U124" s="50"/>
      <c r="V124" s="50"/>
      <c r="W124" s="142" t="e">
        <f>W125+W160+#REF!</f>
        <v>#REF!</v>
      </c>
      <c r="X124" s="50"/>
      <c r="Y124" s="142" t="e">
        <f>Y125+Y160+#REF!</f>
        <v>#REF!</v>
      </c>
      <c r="Z124" s="50"/>
      <c r="AA124" s="143" t="e">
        <f>AA125+AA160+#REF!</f>
        <v>#REF!</v>
      </c>
      <c r="AT124" s="17" t="s">
        <v>67</v>
      </c>
      <c r="AU124" s="17" t="s">
        <v>97</v>
      </c>
      <c r="BK124" s="144" t="e">
        <f>BK125+BK160+#REF!</f>
        <v>#REF!</v>
      </c>
    </row>
    <row r="125" spans="2:65" s="9" customFormat="1" ht="37.35" customHeight="1">
      <c r="B125" s="145"/>
      <c r="C125" s="146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232"/>
      <c r="O125" s="233"/>
      <c r="P125" s="233"/>
      <c r="Q125" s="233"/>
      <c r="R125" s="148"/>
      <c r="T125" s="149"/>
      <c r="U125" s="146"/>
      <c r="V125" s="146"/>
      <c r="W125" s="150">
        <f>W126+W139+W141+W147+W158</f>
        <v>0</v>
      </c>
      <c r="X125" s="146"/>
      <c r="Y125" s="150">
        <f>Y126+Y139+Y141+Y147+Y158</f>
        <v>0</v>
      </c>
      <c r="Z125" s="146"/>
      <c r="AA125" s="151">
        <f>AA126+AA139+AA141+AA147+AA158</f>
        <v>0</v>
      </c>
      <c r="AR125" s="152" t="s">
        <v>74</v>
      </c>
      <c r="AT125" s="153" t="s">
        <v>67</v>
      </c>
      <c r="AU125" s="153" t="s">
        <v>68</v>
      </c>
      <c r="AY125" s="152" t="s">
        <v>107</v>
      </c>
      <c r="BK125" s="154">
        <f>BK126+BK139+BK141+BK147+BK158</f>
        <v>0</v>
      </c>
    </row>
    <row r="126" spans="2:65" s="9" customFormat="1" ht="19.899999999999999" customHeight="1">
      <c r="B126" s="145"/>
      <c r="C126" s="146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234"/>
      <c r="O126" s="235"/>
      <c r="P126" s="235"/>
      <c r="Q126" s="235"/>
      <c r="R126" s="148"/>
      <c r="T126" s="149"/>
      <c r="U126" s="146"/>
      <c r="V126" s="146"/>
      <c r="W126" s="150">
        <f>SUM(W127:W138)</f>
        <v>0</v>
      </c>
      <c r="X126" s="146"/>
      <c r="Y126" s="150">
        <f>SUM(Y127:Y138)</f>
        <v>0</v>
      </c>
      <c r="Z126" s="146"/>
      <c r="AA126" s="151">
        <f>SUM(AA127:AA138)</f>
        <v>0</v>
      </c>
      <c r="AR126" s="152" t="s">
        <v>74</v>
      </c>
      <c r="AT126" s="153" t="s">
        <v>67</v>
      </c>
      <c r="AU126" s="153" t="s">
        <v>74</v>
      </c>
      <c r="AY126" s="152" t="s">
        <v>107</v>
      </c>
      <c r="BK126" s="154">
        <f>SUM(BK127:BK138)</f>
        <v>0</v>
      </c>
    </row>
    <row r="127" spans="2:65" s="1" customFormat="1" ht="31.5" customHeight="1">
      <c r="B127" s="127"/>
      <c r="C127" s="156"/>
      <c r="D127" s="156"/>
      <c r="E127" s="157"/>
      <c r="F127" s="238"/>
      <c r="G127" s="238"/>
      <c r="H127" s="238"/>
      <c r="I127" s="238"/>
      <c r="J127" s="158"/>
      <c r="K127" s="159"/>
      <c r="L127" s="241"/>
      <c r="M127" s="241"/>
      <c r="N127" s="237"/>
      <c r="O127" s="237"/>
      <c r="P127" s="237"/>
      <c r="Q127" s="237"/>
      <c r="R127" s="130"/>
      <c r="T127" s="161" t="s">
        <v>5</v>
      </c>
      <c r="U127" s="43" t="s">
        <v>36</v>
      </c>
      <c r="V127" s="35"/>
      <c r="W127" s="162">
        <f t="shared" ref="W127:W138" si="5">V127*K127</f>
        <v>0</v>
      </c>
      <c r="X127" s="162">
        <v>1.0000000000000001E-5</v>
      </c>
      <c r="Y127" s="162">
        <f t="shared" ref="Y127:Y138" si="6">X127*K127</f>
        <v>0</v>
      </c>
      <c r="Z127" s="162">
        <v>0</v>
      </c>
      <c r="AA127" s="163">
        <f t="shared" ref="AA127:AA138" si="7">Z127*K127</f>
        <v>0</v>
      </c>
      <c r="AR127" s="17" t="s">
        <v>109</v>
      </c>
      <c r="AT127" s="17" t="s">
        <v>108</v>
      </c>
      <c r="AU127" s="17" t="s">
        <v>77</v>
      </c>
      <c r="AY127" s="17" t="s">
        <v>107</v>
      </c>
      <c r="BE127" s="104">
        <f t="shared" ref="BE127:BE138" si="8">IF(U127="základná",N127,0)</f>
        <v>0</v>
      </c>
      <c r="BF127" s="104">
        <f t="shared" ref="BF127:BF138" si="9">IF(U127="znížená",N127,0)</f>
        <v>0</v>
      </c>
      <c r="BG127" s="104">
        <f t="shared" ref="BG127:BG138" si="10">IF(U127="zákl. prenesená",N127,0)</f>
        <v>0</v>
      </c>
      <c r="BH127" s="104">
        <f t="shared" ref="BH127:BH138" si="11">IF(U127="zníž. prenesená",N127,0)</f>
        <v>0</v>
      </c>
      <c r="BI127" s="104">
        <f t="shared" ref="BI127:BI138" si="12">IF(U127="nulová",N127,0)</f>
        <v>0</v>
      </c>
      <c r="BJ127" s="17" t="s">
        <v>77</v>
      </c>
      <c r="BK127" s="164">
        <f t="shared" ref="BK127:BK138" si="13">ROUND(L127*K127,3)</f>
        <v>0</v>
      </c>
      <c r="BL127" s="17" t="s">
        <v>109</v>
      </c>
      <c r="BM127" s="17" t="s">
        <v>149</v>
      </c>
    </row>
    <row r="128" spans="2:65" s="1" customFormat="1" ht="31.5" customHeight="1">
      <c r="B128" s="127"/>
      <c r="C128" s="156"/>
      <c r="D128" s="156"/>
      <c r="E128" s="157"/>
      <c r="F128" s="238"/>
      <c r="G128" s="238"/>
      <c r="H128" s="238"/>
      <c r="I128" s="238"/>
      <c r="J128" s="158"/>
      <c r="K128" s="159"/>
      <c r="L128" s="241"/>
      <c r="M128" s="241"/>
      <c r="N128" s="237"/>
      <c r="O128" s="237"/>
      <c r="P128" s="237"/>
      <c r="Q128" s="237"/>
      <c r="R128" s="130"/>
      <c r="T128" s="161" t="s">
        <v>5</v>
      </c>
      <c r="U128" s="43" t="s">
        <v>36</v>
      </c>
      <c r="V128" s="35"/>
      <c r="W128" s="162">
        <f t="shared" si="5"/>
        <v>0</v>
      </c>
      <c r="X128" s="162">
        <v>3.0000000000000001E-5</v>
      </c>
      <c r="Y128" s="162">
        <f t="shared" si="6"/>
        <v>0</v>
      </c>
      <c r="Z128" s="162">
        <v>0</v>
      </c>
      <c r="AA128" s="163">
        <f t="shared" si="7"/>
        <v>0</v>
      </c>
      <c r="AR128" s="17" t="s">
        <v>109</v>
      </c>
      <c r="AT128" s="17" t="s">
        <v>108</v>
      </c>
      <c r="AU128" s="17" t="s">
        <v>77</v>
      </c>
      <c r="AY128" s="17" t="s">
        <v>107</v>
      </c>
      <c r="BE128" s="104">
        <f t="shared" si="8"/>
        <v>0</v>
      </c>
      <c r="BF128" s="104">
        <f t="shared" si="9"/>
        <v>0</v>
      </c>
      <c r="BG128" s="104">
        <f t="shared" si="10"/>
        <v>0</v>
      </c>
      <c r="BH128" s="104">
        <f t="shared" si="11"/>
        <v>0</v>
      </c>
      <c r="BI128" s="104">
        <f t="shared" si="12"/>
        <v>0</v>
      </c>
      <c r="BJ128" s="17" t="s">
        <v>77</v>
      </c>
      <c r="BK128" s="164">
        <f t="shared" si="13"/>
        <v>0</v>
      </c>
      <c r="BL128" s="17" t="s">
        <v>109</v>
      </c>
      <c r="BM128" s="17" t="s">
        <v>150</v>
      </c>
    </row>
    <row r="129" spans="2:65" s="1" customFormat="1" ht="31.5" customHeight="1">
      <c r="B129" s="127"/>
      <c r="C129" s="156"/>
      <c r="D129" s="156"/>
      <c r="E129" s="157"/>
      <c r="F129" s="238"/>
      <c r="G129" s="238"/>
      <c r="H129" s="238"/>
      <c r="I129" s="238"/>
      <c r="J129" s="158"/>
      <c r="K129" s="159"/>
      <c r="L129" s="241"/>
      <c r="M129" s="241"/>
      <c r="N129" s="237"/>
      <c r="O129" s="237"/>
      <c r="P129" s="237"/>
      <c r="Q129" s="237"/>
      <c r="R129" s="130"/>
      <c r="T129" s="161" t="s">
        <v>5</v>
      </c>
      <c r="U129" s="43" t="s">
        <v>36</v>
      </c>
      <c r="V129" s="35"/>
      <c r="W129" s="162">
        <f t="shared" si="5"/>
        <v>0</v>
      </c>
      <c r="X129" s="162">
        <v>0</v>
      </c>
      <c r="Y129" s="162">
        <f t="shared" si="6"/>
        <v>0</v>
      </c>
      <c r="Z129" s="162">
        <v>0</v>
      </c>
      <c r="AA129" s="163">
        <f t="shared" si="7"/>
        <v>0</v>
      </c>
      <c r="AR129" s="17" t="s">
        <v>109</v>
      </c>
      <c r="AT129" s="17" t="s">
        <v>108</v>
      </c>
      <c r="AU129" s="17" t="s">
        <v>77</v>
      </c>
      <c r="AY129" s="17" t="s">
        <v>107</v>
      </c>
      <c r="BE129" s="104">
        <f t="shared" si="8"/>
        <v>0</v>
      </c>
      <c r="BF129" s="104">
        <f t="shared" si="9"/>
        <v>0</v>
      </c>
      <c r="BG129" s="104">
        <f t="shared" si="10"/>
        <v>0</v>
      </c>
      <c r="BH129" s="104">
        <f t="shared" si="11"/>
        <v>0</v>
      </c>
      <c r="BI129" s="104">
        <f t="shared" si="12"/>
        <v>0</v>
      </c>
      <c r="BJ129" s="17" t="s">
        <v>77</v>
      </c>
      <c r="BK129" s="164">
        <f t="shared" si="13"/>
        <v>0</v>
      </c>
      <c r="BL129" s="17" t="s">
        <v>109</v>
      </c>
      <c r="BM129" s="17" t="s">
        <v>110</v>
      </c>
    </row>
    <row r="130" spans="2:65" s="1" customFormat="1" ht="31.5" customHeight="1">
      <c r="B130" s="127"/>
      <c r="C130" s="156"/>
      <c r="D130" s="156"/>
      <c r="E130" s="157"/>
      <c r="F130" s="238"/>
      <c r="G130" s="238"/>
      <c r="H130" s="238"/>
      <c r="I130" s="238"/>
      <c r="J130" s="158"/>
      <c r="K130" s="159"/>
      <c r="L130" s="241"/>
      <c r="M130" s="241"/>
      <c r="N130" s="237"/>
      <c r="O130" s="237"/>
      <c r="P130" s="237"/>
      <c r="Q130" s="237"/>
      <c r="R130" s="130"/>
      <c r="T130" s="161" t="s">
        <v>5</v>
      </c>
      <c r="U130" s="43" t="s">
        <v>36</v>
      </c>
      <c r="V130" s="35"/>
      <c r="W130" s="162">
        <f t="shared" si="5"/>
        <v>0</v>
      </c>
      <c r="X130" s="162">
        <v>0</v>
      </c>
      <c r="Y130" s="162">
        <f t="shared" si="6"/>
        <v>0</v>
      </c>
      <c r="Z130" s="162">
        <v>0</v>
      </c>
      <c r="AA130" s="163">
        <f t="shared" si="7"/>
        <v>0</v>
      </c>
      <c r="AR130" s="17" t="s">
        <v>109</v>
      </c>
      <c r="AT130" s="17" t="s">
        <v>108</v>
      </c>
      <c r="AU130" s="17" t="s">
        <v>77</v>
      </c>
      <c r="AY130" s="17" t="s">
        <v>107</v>
      </c>
      <c r="BE130" s="104">
        <f t="shared" si="8"/>
        <v>0</v>
      </c>
      <c r="BF130" s="104">
        <f t="shared" si="9"/>
        <v>0</v>
      </c>
      <c r="BG130" s="104">
        <f t="shared" si="10"/>
        <v>0</v>
      </c>
      <c r="BH130" s="104">
        <f t="shared" si="11"/>
        <v>0</v>
      </c>
      <c r="BI130" s="104">
        <f t="shared" si="12"/>
        <v>0</v>
      </c>
      <c r="BJ130" s="17" t="s">
        <v>77</v>
      </c>
      <c r="BK130" s="164">
        <f t="shared" si="13"/>
        <v>0</v>
      </c>
      <c r="BL130" s="17" t="s">
        <v>109</v>
      </c>
      <c r="BM130" s="17" t="s">
        <v>151</v>
      </c>
    </row>
    <row r="131" spans="2:65" s="1" customFormat="1" ht="31.5" customHeight="1">
      <c r="B131" s="127"/>
      <c r="C131" s="156"/>
      <c r="D131" s="156"/>
      <c r="E131" s="157"/>
      <c r="F131" s="238"/>
      <c r="G131" s="238"/>
      <c r="H131" s="238"/>
      <c r="I131" s="238"/>
      <c r="J131" s="158"/>
      <c r="K131" s="159"/>
      <c r="L131" s="241"/>
      <c r="M131" s="241"/>
      <c r="N131" s="237"/>
      <c r="O131" s="237"/>
      <c r="P131" s="237"/>
      <c r="Q131" s="237"/>
      <c r="R131" s="130"/>
      <c r="T131" s="161" t="s">
        <v>5</v>
      </c>
      <c r="U131" s="43" t="s">
        <v>36</v>
      </c>
      <c r="V131" s="35"/>
      <c r="W131" s="162">
        <f t="shared" si="5"/>
        <v>0</v>
      </c>
      <c r="X131" s="162">
        <v>0</v>
      </c>
      <c r="Y131" s="162">
        <f t="shared" si="6"/>
        <v>0</v>
      </c>
      <c r="Z131" s="162">
        <v>0</v>
      </c>
      <c r="AA131" s="163">
        <f t="shared" si="7"/>
        <v>0</v>
      </c>
      <c r="AR131" s="17" t="s">
        <v>109</v>
      </c>
      <c r="AT131" s="17" t="s">
        <v>108</v>
      </c>
      <c r="AU131" s="17" t="s">
        <v>77</v>
      </c>
      <c r="AY131" s="17" t="s">
        <v>107</v>
      </c>
      <c r="BE131" s="104">
        <f t="shared" si="8"/>
        <v>0</v>
      </c>
      <c r="BF131" s="104">
        <f t="shared" si="9"/>
        <v>0</v>
      </c>
      <c r="BG131" s="104">
        <f t="shared" si="10"/>
        <v>0</v>
      </c>
      <c r="BH131" s="104">
        <f t="shared" si="11"/>
        <v>0</v>
      </c>
      <c r="BI131" s="104">
        <f t="shared" si="12"/>
        <v>0</v>
      </c>
      <c r="BJ131" s="17" t="s">
        <v>77</v>
      </c>
      <c r="BK131" s="164">
        <f t="shared" si="13"/>
        <v>0</v>
      </c>
      <c r="BL131" s="17" t="s">
        <v>109</v>
      </c>
      <c r="BM131" s="17" t="s">
        <v>152</v>
      </c>
    </row>
    <row r="132" spans="2:65" s="1" customFormat="1" ht="44.25" customHeight="1">
      <c r="B132" s="127"/>
      <c r="C132" s="156"/>
      <c r="D132" s="156"/>
      <c r="E132" s="157"/>
      <c r="F132" s="238"/>
      <c r="G132" s="238"/>
      <c r="H132" s="238"/>
      <c r="I132" s="238"/>
      <c r="J132" s="158"/>
      <c r="K132" s="159"/>
      <c r="L132" s="241"/>
      <c r="M132" s="241"/>
      <c r="N132" s="237"/>
      <c r="O132" s="237"/>
      <c r="P132" s="237"/>
      <c r="Q132" s="237"/>
      <c r="R132" s="130"/>
      <c r="T132" s="161" t="s">
        <v>5</v>
      </c>
      <c r="U132" s="43" t="s">
        <v>36</v>
      </c>
      <c r="V132" s="35"/>
      <c r="W132" s="162">
        <f t="shared" si="5"/>
        <v>0</v>
      </c>
      <c r="X132" s="162">
        <v>0</v>
      </c>
      <c r="Y132" s="162">
        <f t="shared" si="6"/>
        <v>0</v>
      </c>
      <c r="Z132" s="162">
        <v>0</v>
      </c>
      <c r="AA132" s="163">
        <f t="shared" si="7"/>
        <v>0</v>
      </c>
      <c r="AR132" s="17" t="s">
        <v>109</v>
      </c>
      <c r="AT132" s="17" t="s">
        <v>108</v>
      </c>
      <c r="AU132" s="17" t="s">
        <v>77</v>
      </c>
      <c r="AY132" s="17" t="s">
        <v>107</v>
      </c>
      <c r="BE132" s="104">
        <f t="shared" si="8"/>
        <v>0</v>
      </c>
      <c r="BF132" s="104">
        <f t="shared" si="9"/>
        <v>0</v>
      </c>
      <c r="BG132" s="104">
        <f t="shared" si="10"/>
        <v>0</v>
      </c>
      <c r="BH132" s="104">
        <f t="shared" si="11"/>
        <v>0</v>
      </c>
      <c r="BI132" s="104">
        <f t="shared" si="12"/>
        <v>0</v>
      </c>
      <c r="BJ132" s="17" t="s">
        <v>77</v>
      </c>
      <c r="BK132" s="164">
        <f t="shared" si="13"/>
        <v>0</v>
      </c>
      <c r="BL132" s="17" t="s">
        <v>109</v>
      </c>
      <c r="BM132" s="17" t="s">
        <v>153</v>
      </c>
    </row>
    <row r="133" spans="2:65" s="1" customFormat="1" ht="31.5" customHeight="1">
      <c r="B133" s="127"/>
      <c r="C133" s="156"/>
      <c r="D133" s="156"/>
      <c r="E133" s="157"/>
      <c r="F133" s="238"/>
      <c r="G133" s="238"/>
      <c r="H133" s="238"/>
      <c r="I133" s="238"/>
      <c r="J133" s="158"/>
      <c r="K133" s="159"/>
      <c r="L133" s="241"/>
      <c r="M133" s="241"/>
      <c r="N133" s="237"/>
      <c r="O133" s="237"/>
      <c r="P133" s="237"/>
      <c r="Q133" s="237"/>
      <c r="R133" s="130"/>
      <c r="T133" s="161" t="s">
        <v>5</v>
      </c>
      <c r="U133" s="43" t="s">
        <v>36</v>
      </c>
      <c r="V133" s="35"/>
      <c r="W133" s="162">
        <f t="shared" si="5"/>
        <v>0</v>
      </c>
      <c r="X133" s="162">
        <v>0</v>
      </c>
      <c r="Y133" s="162">
        <f t="shared" si="6"/>
        <v>0</v>
      </c>
      <c r="Z133" s="162">
        <v>0</v>
      </c>
      <c r="AA133" s="163">
        <f t="shared" si="7"/>
        <v>0</v>
      </c>
      <c r="AR133" s="17" t="s">
        <v>109</v>
      </c>
      <c r="AT133" s="17" t="s">
        <v>108</v>
      </c>
      <c r="AU133" s="17" t="s">
        <v>77</v>
      </c>
      <c r="AY133" s="17" t="s">
        <v>107</v>
      </c>
      <c r="BE133" s="104">
        <f t="shared" si="8"/>
        <v>0</v>
      </c>
      <c r="BF133" s="104">
        <f t="shared" si="9"/>
        <v>0</v>
      </c>
      <c r="BG133" s="104">
        <f t="shared" si="10"/>
        <v>0</v>
      </c>
      <c r="BH133" s="104">
        <f t="shared" si="11"/>
        <v>0</v>
      </c>
      <c r="BI133" s="104">
        <f t="shared" si="12"/>
        <v>0</v>
      </c>
      <c r="BJ133" s="17" t="s">
        <v>77</v>
      </c>
      <c r="BK133" s="164">
        <f t="shared" si="13"/>
        <v>0</v>
      </c>
      <c r="BL133" s="17" t="s">
        <v>109</v>
      </c>
      <c r="BM133" s="17" t="s">
        <v>154</v>
      </c>
    </row>
    <row r="134" spans="2:65" s="1" customFormat="1" ht="31.5" customHeight="1">
      <c r="B134" s="127"/>
      <c r="C134" s="156"/>
      <c r="D134" s="156"/>
      <c r="E134" s="157"/>
      <c r="F134" s="238"/>
      <c r="G134" s="238"/>
      <c r="H134" s="238"/>
      <c r="I134" s="238"/>
      <c r="J134" s="158"/>
      <c r="K134" s="159"/>
      <c r="L134" s="241"/>
      <c r="M134" s="241"/>
      <c r="N134" s="237"/>
      <c r="O134" s="237"/>
      <c r="P134" s="237"/>
      <c r="Q134" s="237"/>
      <c r="R134" s="130"/>
      <c r="T134" s="161" t="s">
        <v>5</v>
      </c>
      <c r="U134" s="43" t="s">
        <v>36</v>
      </c>
      <c r="V134" s="35"/>
      <c r="W134" s="162">
        <f t="shared" si="5"/>
        <v>0</v>
      </c>
      <c r="X134" s="162">
        <v>0</v>
      </c>
      <c r="Y134" s="162">
        <f t="shared" si="6"/>
        <v>0</v>
      </c>
      <c r="Z134" s="162">
        <v>0</v>
      </c>
      <c r="AA134" s="163">
        <f t="shared" si="7"/>
        <v>0</v>
      </c>
      <c r="AR134" s="17" t="s">
        <v>109</v>
      </c>
      <c r="AT134" s="17" t="s">
        <v>108</v>
      </c>
      <c r="AU134" s="17" t="s">
        <v>77</v>
      </c>
      <c r="AY134" s="17" t="s">
        <v>107</v>
      </c>
      <c r="BE134" s="104">
        <f t="shared" si="8"/>
        <v>0</v>
      </c>
      <c r="BF134" s="104">
        <f t="shared" si="9"/>
        <v>0</v>
      </c>
      <c r="BG134" s="104">
        <f t="shared" si="10"/>
        <v>0</v>
      </c>
      <c r="BH134" s="104">
        <f t="shared" si="11"/>
        <v>0</v>
      </c>
      <c r="BI134" s="104">
        <f t="shared" si="12"/>
        <v>0</v>
      </c>
      <c r="BJ134" s="17" t="s">
        <v>77</v>
      </c>
      <c r="BK134" s="164">
        <f t="shared" si="13"/>
        <v>0</v>
      </c>
      <c r="BL134" s="17" t="s">
        <v>109</v>
      </c>
      <c r="BM134" s="17" t="s">
        <v>155</v>
      </c>
    </row>
    <row r="135" spans="2:65" s="1" customFormat="1" ht="31.5" customHeight="1">
      <c r="B135" s="127"/>
      <c r="C135" s="156"/>
      <c r="D135" s="156"/>
      <c r="E135" s="157"/>
      <c r="F135" s="238"/>
      <c r="G135" s="238"/>
      <c r="H135" s="238"/>
      <c r="I135" s="238"/>
      <c r="J135" s="158"/>
      <c r="K135" s="159"/>
      <c r="L135" s="241"/>
      <c r="M135" s="241"/>
      <c r="N135" s="237"/>
      <c r="O135" s="237"/>
      <c r="P135" s="237"/>
      <c r="Q135" s="237"/>
      <c r="R135" s="130"/>
      <c r="T135" s="161" t="s">
        <v>5</v>
      </c>
      <c r="U135" s="43" t="s">
        <v>36</v>
      </c>
      <c r="V135" s="35"/>
      <c r="W135" s="162">
        <f t="shared" si="5"/>
        <v>0</v>
      </c>
      <c r="X135" s="162">
        <v>0</v>
      </c>
      <c r="Y135" s="162">
        <f t="shared" si="6"/>
        <v>0</v>
      </c>
      <c r="Z135" s="162">
        <v>0</v>
      </c>
      <c r="AA135" s="163">
        <f t="shared" si="7"/>
        <v>0</v>
      </c>
      <c r="AR135" s="17" t="s">
        <v>109</v>
      </c>
      <c r="AT135" s="17" t="s">
        <v>108</v>
      </c>
      <c r="AU135" s="17" t="s">
        <v>77</v>
      </c>
      <c r="AY135" s="17" t="s">
        <v>107</v>
      </c>
      <c r="BE135" s="104">
        <f t="shared" si="8"/>
        <v>0</v>
      </c>
      <c r="BF135" s="104">
        <f t="shared" si="9"/>
        <v>0</v>
      </c>
      <c r="BG135" s="104">
        <f t="shared" si="10"/>
        <v>0</v>
      </c>
      <c r="BH135" s="104">
        <f t="shared" si="11"/>
        <v>0</v>
      </c>
      <c r="BI135" s="104">
        <f t="shared" si="12"/>
        <v>0</v>
      </c>
      <c r="BJ135" s="17" t="s">
        <v>77</v>
      </c>
      <c r="BK135" s="164">
        <f t="shared" si="13"/>
        <v>0</v>
      </c>
      <c r="BL135" s="17" t="s">
        <v>109</v>
      </c>
      <c r="BM135" s="17" t="s">
        <v>156</v>
      </c>
    </row>
    <row r="136" spans="2:65" s="1" customFormat="1" ht="22.5" customHeight="1">
      <c r="B136" s="127"/>
      <c r="C136" s="156"/>
      <c r="D136" s="156"/>
      <c r="E136" s="157"/>
      <c r="F136" s="238"/>
      <c r="G136" s="238"/>
      <c r="H136" s="238"/>
      <c r="I136" s="238"/>
      <c r="J136" s="158"/>
      <c r="K136" s="159"/>
      <c r="L136" s="241"/>
      <c r="M136" s="241"/>
      <c r="N136" s="237"/>
      <c r="O136" s="237"/>
      <c r="P136" s="237"/>
      <c r="Q136" s="237"/>
      <c r="R136" s="130"/>
      <c r="T136" s="161" t="s">
        <v>5</v>
      </c>
      <c r="U136" s="43" t="s">
        <v>36</v>
      </c>
      <c r="V136" s="35"/>
      <c r="W136" s="162">
        <f t="shared" si="5"/>
        <v>0</v>
      </c>
      <c r="X136" s="162">
        <v>0</v>
      </c>
      <c r="Y136" s="162">
        <f t="shared" si="6"/>
        <v>0</v>
      </c>
      <c r="Z136" s="162">
        <v>0</v>
      </c>
      <c r="AA136" s="163">
        <f t="shared" si="7"/>
        <v>0</v>
      </c>
      <c r="AR136" s="17" t="s">
        <v>109</v>
      </c>
      <c r="AT136" s="17" t="s">
        <v>108</v>
      </c>
      <c r="AU136" s="17" t="s">
        <v>77</v>
      </c>
      <c r="AY136" s="17" t="s">
        <v>107</v>
      </c>
      <c r="BE136" s="104">
        <f t="shared" si="8"/>
        <v>0</v>
      </c>
      <c r="BF136" s="104">
        <f t="shared" si="9"/>
        <v>0</v>
      </c>
      <c r="BG136" s="104">
        <f t="shared" si="10"/>
        <v>0</v>
      </c>
      <c r="BH136" s="104">
        <f t="shared" si="11"/>
        <v>0</v>
      </c>
      <c r="BI136" s="104">
        <f t="shared" si="12"/>
        <v>0</v>
      </c>
      <c r="BJ136" s="17" t="s">
        <v>77</v>
      </c>
      <c r="BK136" s="164">
        <f t="shared" si="13"/>
        <v>0</v>
      </c>
      <c r="BL136" s="17" t="s">
        <v>109</v>
      </c>
      <c r="BM136" s="17" t="s">
        <v>157</v>
      </c>
    </row>
    <row r="137" spans="2:65" s="1" customFormat="1" ht="31.5" customHeight="1">
      <c r="B137" s="127"/>
      <c r="C137" s="156"/>
      <c r="D137" s="156"/>
      <c r="E137" s="157"/>
      <c r="F137" s="238"/>
      <c r="G137" s="238"/>
      <c r="H137" s="238"/>
      <c r="I137" s="238"/>
      <c r="J137" s="158"/>
      <c r="K137" s="159"/>
      <c r="L137" s="241"/>
      <c r="M137" s="241"/>
      <c r="N137" s="237"/>
      <c r="O137" s="237"/>
      <c r="P137" s="237"/>
      <c r="Q137" s="237"/>
      <c r="R137" s="130"/>
      <c r="T137" s="161" t="s">
        <v>5</v>
      </c>
      <c r="U137" s="43" t="s">
        <v>36</v>
      </c>
      <c r="V137" s="35"/>
      <c r="W137" s="162">
        <f t="shared" si="5"/>
        <v>0</v>
      </c>
      <c r="X137" s="162">
        <v>0</v>
      </c>
      <c r="Y137" s="162">
        <f t="shared" si="6"/>
        <v>0</v>
      </c>
      <c r="Z137" s="162">
        <v>0</v>
      </c>
      <c r="AA137" s="163">
        <f t="shared" si="7"/>
        <v>0</v>
      </c>
      <c r="AR137" s="17" t="s">
        <v>109</v>
      </c>
      <c r="AT137" s="17" t="s">
        <v>108</v>
      </c>
      <c r="AU137" s="17" t="s">
        <v>77</v>
      </c>
      <c r="AY137" s="17" t="s">
        <v>107</v>
      </c>
      <c r="BE137" s="104">
        <f t="shared" si="8"/>
        <v>0</v>
      </c>
      <c r="BF137" s="104">
        <f t="shared" si="9"/>
        <v>0</v>
      </c>
      <c r="BG137" s="104">
        <f t="shared" si="10"/>
        <v>0</v>
      </c>
      <c r="BH137" s="104">
        <f t="shared" si="11"/>
        <v>0</v>
      </c>
      <c r="BI137" s="104">
        <f t="shared" si="12"/>
        <v>0</v>
      </c>
      <c r="BJ137" s="17" t="s">
        <v>77</v>
      </c>
      <c r="BK137" s="164">
        <f t="shared" si="13"/>
        <v>0</v>
      </c>
      <c r="BL137" s="17" t="s">
        <v>109</v>
      </c>
      <c r="BM137" s="17" t="s">
        <v>112</v>
      </c>
    </row>
    <row r="138" spans="2:65" s="1" customFormat="1" ht="31.5" customHeight="1">
      <c r="B138" s="127"/>
      <c r="C138" s="156"/>
      <c r="D138" s="156"/>
      <c r="E138" s="157"/>
      <c r="F138" s="238"/>
      <c r="G138" s="238"/>
      <c r="H138" s="238"/>
      <c r="I138" s="238"/>
      <c r="J138" s="158"/>
      <c r="K138" s="159"/>
      <c r="L138" s="241"/>
      <c r="M138" s="241"/>
      <c r="N138" s="237"/>
      <c r="O138" s="237"/>
      <c r="P138" s="237"/>
      <c r="Q138" s="237"/>
      <c r="R138" s="130"/>
      <c r="T138" s="161" t="s">
        <v>5</v>
      </c>
      <c r="U138" s="43" t="s">
        <v>36</v>
      </c>
      <c r="V138" s="35"/>
      <c r="W138" s="162">
        <f t="shared" si="5"/>
        <v>0</v>
      </c>
      <c r="X138" s="162">
        <v>0</v>
      </c>
      <c r="Y138" s="162">
        <f t="shared" si="6"/>
        <v>0</v>
      </c>
      <c r="Z138" s="162">
        <v>0</v>
      </c>
      <c r="AA138" s="163">
        <f t="shared" si="7"/>
        <v>0</v>
      </c>
      <c r="AR138" s="17" t="s">
        <v>109</v>
      </c>
      <c r="AT138" s="17" t="s">
        <v>108</v>
      </c>
      <c r="AU138" s="17" t="s">
        <v>77</v>
      </c>
      <c r="AY138" s="17" t="s">
        <v>107</v>
      </c>
      <c r="BE138" s="104">
        <f t="shared" si="8"/>
        <v>0</v>
      </c>
      <c r="BF138" s="104">
        <f t="shared" si="9"/>
        <v>0</v>
      </c>
      <c r="BG138" s="104">
        <f t="shared" si="10"/>
        <v>0</v>
      </c>
      <c r="BH138" s="104">
        <f t="shared" si="11"/>
        <v>0</v>
      </c>
      <c r="BI138" s="104">
        <f t="shared" si="12"/>
        <v>0</v>
      </c>
      <c r="BJ138" s="17" t="s">
        <v>77</v>
      </c>
      <c r="BK138" s="164">
        <f t="shared" si="13"/>
        <v>0</v>
      </c>
      <c r="BL138" s="17" t="s">
        <v>109</v>
      </c>
      <c r="BM138" s="17" t="s">
        <v>158</v>
      </c>
    </row>
    <row r="139" spans="2:65" s="9" customFormat="1" ht="29.85" customHeight="1">
      <c r="B139" s="145"/>
      <c r="C139" s="146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239"/>
      <c r="O139" s="240"/>
      <c r="P139" s="240"/>
      <c r="Q139" s="240"/>
      <c r="R139" s="148"/>
      <c r="T139" s="149"/>
      <c r="U139" s="146"/>
      <c r="V139" s="146"/>
      <c r="W139" s="150">
        <f>W140</f>
        <v>0</v>
      </c>
      <c r="X139" s="146"/>
      <c r="Y139" s="150">
        <f>Y140</f>
        <v>0</v>
      </c>
      <c r="Z139" s="146"/>
      <c r="AA139" s="151">
        <f>AA140</f>
        <v>0</v>
      </c>
      <c r="AR139" s="152" t="s">
        <v>74</v>
      </c>
      <c r="AT139" s="153" t="s">
        <v>67</v>
      </c>
      <c r="AU139" s="153" t="s">
        <v>74</v>
      </c>
      <c r="AY139" s="152" t="s">
        <v>107</v>
      </c>
      <c r="BK139" s="154">
        <f>BK140</f>
        <v>0</v>
      </c>
    </row>
    <row r="140" spans="2:65" s="1" customFormat="1" ht="44.25" customHeight="1">
      <c r="B140" s="127"/>
      <c r="C140" s="156"/>
      <c r="D140" s="156"/>
      <c r="E140" s="157"/>
      <c r="F140" s="238"/>
      <c r="G140" s="238"/>
      <c r="H140" s="238"/>
      <c r="I140" s="238"/>
      <c r="J140" s="158"/>
      <c r="K140" s="159"/>
      <c r="L140" s="241"/>
      <c r="M140" s="241"/>
      <c r="N140" s="237"/>
      <c r="O140" s="237"/>
      <c r="P140" s="237"/>
      <c r="Q140" s="237"/>
      <c r="R140" s="130"/>
      <c r="T140" s="161" t="s">
        <v>5</v>
      </c>
      <c r="U140" s="43" t="s">
        <v>36</v>
      </c>
      <c r="V140" s="35"/>
      <c r="W140" s="162">
        <f>V140*K140</f>
        <v>0</v>
      </c>
      <c r="X140" s="162">
        <v>7.0000000000000007E-2</v>
      </c>
      <c r="Y140" s="162">
        <f>X140*K140</f>
        <v>0</v>
      </c>
      <c r="Z140" s="162">
        <v>0</v>
      </c>
      <c r="AA140" s="163">
        <f>Z140*K140</f>
        <v>0</v>
      </c>
      <c r="AR140" s="17" t="s">
        <v>109</v>
      </c>
      <c r="AT140" s="17" t="s">
        <v>108</v>
      </c>
      <c r="AU140" s="17" t="s">
        <v>77</v>
      </c>
      <c r="AY140" s="17" t="s">
        <v>107</v>
      </c>
      <c r="BE140" s="104">
        <f>IF(U140="základná",N140,0)</f>
        <v>0</v>
      </c>
      <c r="BF140" s="104">
        <f>IF(U140="znížená",N140,0)</f>
        <v>0</v>
      </c>
      <c r="BG140" s="104">
        <f>IF(U140="zákl. prenesená",N140,0)</f>
        <v>0</v>
      </c>
      <c r="BH140" s="104">
        <f>IF(U140="zníž. prenesená",N140,0)</f>
        <v>0</v>
      </c>
      <c r="BI140" s="104">
        <f>IF(U140="nulová",N140,0)</f>
        <v>0</v>
      </c>
      <c r="BJ140" s="17" t="s">
        <v>77</v>
      </c>
      <c r="BK140" s="164">
        <f>ROUND(L140*K140,3)</f>
        <v>0</v>
      </c>
      <c r="BL140" s="17" t="s">
        <v>109</v>
      </c>
      <c r="BM140" s="17" t="s">
        <v>116</v>
      </c>
    </row>
    <row r="141" spans="2:65" s="9" customFormat="1" ht="29.85" customHeight="1">
      <c r="B141" s="145"/>
      <c r="C141" s="146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239"/>
      <c r="O141" s="240"/>
      <c r="P141" s="240"/>
      <c r="Q141" s="240"/>
      <c r="R141" s="148"/>
      <c r="T141" s="149"/>
      <c r="U141" s="146"/>
      <c r="V141" s="146"/>
      <c r="W141" s="150">
        <f>SUM(W142:W146)</f>
        <v>0</v>
      </c>
      <c r="X141" s="146"/>
      <c r="Y141" s="150">
        <f>SUM(Y142:Y146)</f>
        <v>0</v>
      </c>
      <c r="Z141" s="146"/>
      <c r="AA141" s="151">
        <f>SUM(AA142:AA146)</f>
        <v>0</v>
      </c>
      <c r="AR141" s="152" t="s">
        <v>74</v>
      </c>
      <c r="AT141" s="153" t="s">
        <v>67</v>
      </c>
      <c r="AU141" s="153" t="s">
        <v>74</v>
      </c>
      <c r="AY141" s="152" t="s">
        <v>107</v>
      </c>
      <c r="BK141" s="154">
        <f>SUM(BK142:BK146)</f>
        <v>0</v>
      </c>
    </row>
    <row r="142" spans="2:65" s="1" customFormat="1" ht="44.25" customHeight="1">
      <c r="B142" s="127"/>
      <c r="C142" s="156"/>
      <c r="D142" s="156"/>
      <c r="E142" s="157"/>
      <c r="F142" s="238"/>
      <c r="G142" s="238"/>
      <c r="H142" s="238"/>
      <c r="I142" s="238"/>
      <c r="J142" s="158"/>
      <c r="K142" s="159"/>
      <c r="L142" s="241"/>
      <c r="M142" s="241"/>
      <c r="N142" s="237"/>
      <c r="O142" s="237"/>
      <c r="P142" s="237"/>
      <c r="Q142" s="237"/>
      <c r="R142" s="130"/>
      <c r="T142" s="161" t="s">
        <v>5</v>
      </c>
      <c r="U142" s="43" t="s">
        <v>36</v>
      </c>
      <c r="V142" s="35"/>
      <c r="W142" s="162">
        <f>V142*K142</f>
        <v>0</v>
      </c>
      <c r="X142" s="162">
        <v>0.2024</v>
      </c>
      <c r="Y142" s="162">
        <f>X142*K142</f>
        <v>0</v>
      </c>
      <c r="Z142" s="162">
        <v>0</v>
      </c>
      <c r="AA142" s="163">
        <f>Z142*K142</f>
        <v>0</v>
      </c>
      <c r="AR142" s="17" t="s">
        <v>109</v>
      </c>
      <c r="AT142" s="17" t="s">
        <v>108</v>
      </c>
      <c r="AU142" s="17" t="s">
        <v>77</v>
      </c>
      <c r="AY142" s="17" t="s">
        <v>107</v>
      </c>
      <c r="BE142" s="104">
        <f>IF(U142="základná",N142,0)</f>
        <v>0</v>
      </c>
      <c r="BF142" s="104">
        <f>IF(U142="znížená",N142,0)</f>
        <v>0</v>
      </c>
      <c r="BG142" s="104">
        <f>IF(U142="zákl. prenesená",N142,0)</f>
        <v>0</v>
      </c>
      <c r="BH142" s="104">
        <f>IF(U142="zníž. prenesená",N142,0)</f>
        <v>0</v>
      </c>
      <c r="BI142" s="104">
        <f>IF(U142="nulová",N142,0)</f>
        <v>0</v>
      </c>
      <c r="BJ142" s="17" t="s">
        <v>77</v>
      </c>
      <c r="BK142" s="164">
        <f>ROUND(L142*K142,3)</f>
        <v>0</v>
      </c>
      <c r="BL142" s="17" t="s">
        <v>109</v>
      </c>
      <c r="BM142" s="17" t="s">
        <v>159</v>
      </c>
    </row>
    <row r="143" spans="2:65" s="1" customFormat="1" ht="31.5" customHeight="1">
      <c r="B143" s="127"/>
      <c r="C143" s="156"/>
      <c r="D143" s="156"/>
      <c r="E143" s="157"/>
      <c r="F143" s="238"/>
      <c r="G143" s="238"/>
      <c r="H143" s="238"/>
      <c r="I143" s="238"/>
      <c r="J143" s="158"/>
      <c r="K143" s="159"/>
      <c r="L143" s="241"/>
      <c r="M143" s="241"/>
      <c r="N143" s="237"/>
      <c r="O143" s="237"/>
      <c r="P143" s="237"/>
      <c r="Q143" s="237"/>
      <c r="R143" s="130"/>
      <c r="T143" s="161" t="s">
        <v>5</v>
      </c>
      <c r="U143" s="43" t="s">
        <v>36</v>
      </c>
      <c r="V143" s="35"/>
      <c r="W143" s="162">
        <f>V143*K143</f>
        <v>0</v>
      </c>
      <c r="X143" s="162">
        <v>0.25094</v>
      </c>
      <c r="Y143" s="162">
        <f>X143*K143</f>
        <v>0</v>
      </c>
      <c r="Z143" s="162">
        <v>0</v>
      </c>
      <c r="AA143" s="163">
        <f>Z143*K143</f>
        <v>0</v>
      </c>
      <c r="AR143" s="17" t="s">
        <v>109</v>
      </c>
      <c r="AT143" s="17" t="s">
        <v>108</v>
      </c>
      <c r="AU143" s="17" t="s">
        <v>77</v>
      </c>
      <c r="AY143" s="17" t="s">
        <v>107</v>
      </c>
      <c r="BE143" s="104">
        <f>IF(U143="základná",N143,0)</f>
        <v>0</v>
      </c>
      <c r="BF143" s="104">
        <f>IF(U143="znížená",N143,0)</f>
        <v>0</v>
      </c>
      <c r="BG143" s="104">
        <f>IF(U143="zákl. prenesená",N143,0)</f>
        <v>0</v>
      </c>
      <c r="BH143" s="104">
        <f>IF(U143="zníž. prenesená",N143,0)</f>
        <v>0</v>
      </c>
      <c r="BI143" s="104">
        <f>IF(U143="nulová",N143,0)</f>
        <v>0</v>
      </c>
      <c r="BJ143" s="17" t="s">
        <v>77</v>
      </c>
      <c r="BK143" s="164">
        <f>ROUND(L143*K143,3)</f>
        <v>0</v>
      </c>
      <c r="BL143" s="17" t="s">
        <v>109</v>
      </c>
      <c r="BM143" s="17" t="s">
        <v>160</v>
      </c>
    </row>
    <row r="144" spans="2:65" s="1" customFormat="1" ht="22.5" customHeight="1">
      <c r="B144" s="127"/>
      <c r="C144" s="156"/>
      <c r="D144" s="156"/>
      <c r="E144" s="157"/>
      <c r="F144" s="238"/>
      <c r="G144" s="238"/>
      <c r="H144" s="238"/>
      <c r="I144" s="238"/>
      <c r="J144" s="158"/>
      <c r="K144" s="159"/>
      <c r="L144" s="241"/>
      <c r="M144" s="241"/>
      <c r="N144" s="237"/>
      <c r="O144" s="237"/>
      <c r="P144" s="237"/>
      <c r="Q144" s="237"/>
      <c r="R144" s="130"/>
      <c r="T144" s="161" t="s">
        <v>5</v>
      </c>
      <c r="U144" s="43" t="s">
        <v>36</v>
      </c>
      <c r="V144" s="35"/>
      <c r="W144" s="162">
        <f>V144*K144</f>
        <v>0</v>
      </c>
      <c r="X144" s="162">
        <v>0.20934</v>
      </c>
      <c r="Y144" s="162">
        <f>X144*K144</f>
        <v>0</v>
      </c>
      <c r="Z144" s="162">
        <v>0</v>
      </c>
      <c r="AA144" s="163">
        <f>Z144*K144</f>
        <v>0</v>
      </c>
      <c r="AR144" s="17" t="s">
        <v>109</v>
      </c>
      <c r="AT144" s="17" t="s">
        <v>108</v>
      </c>
      <c r="AU144" s="17" t="s">
        <v>77</v>
      </c>
      <c r="AY144" s="17" t="s">
        <v>107</v>
      </c>
      <c r="BE144" s="104">
        <f>IF(U144="základná",N144,0)</f>
        <v>0</v>
      </c>
      <c r="BF144" s="104">
        <f>IF(U144="znížená",N144,0)</f>
        <v>0</v>
      </c>
      <c r="BG144" s="104">
        <f>IF(U144="zákl. prenesená",N144,0)</f>
        <v>0</v>
      </c>
      <c r="BH144" s="104">
        <f>IF(U144="zníž. prenesená",N144,0)</f>
        <v>0</v>
      </c>
      <c r="BI144" s="104">
        <f>IF(U144="nulová",N144,0)</f>
        <v>0</v>
      </c>
      <c r="BJ144" s="17" t="s">
        <v>77</v>
      </c>
      <c r="BK144" s="164">
        <f>ROUND(L144*K144,3)</f>
        <v>0</v>
      </c>
      <c r="BL144" s="17" t="s">
        <v>109</v>
      </c>
      <c r="BM144" s="17" t="s">
        <v>161</v>
      </c>
    </row>
    <row r="145" spans="2:65" s="1" customFormat="1" ht="22.5" customHeight="1">
      <c r="B145" s="127"/>
      <c r="C145" s="156"/>
      <c r="D145" s="156"/>
      <c r="E145" s="157"/>
      <c r="F145" s="238"/>
      <c r="G145" s="238"/>
      <c r="H145" s="238"/>
      <c r="I145" s="238"/>
      <c r="J145" s="158"/>
      <c r="K145" s="159"/>
      <c r="L145" s="241"/>
      <c r="M145" s="241"/>
      <c r="N145" s="237"/>
      <c r="O145" s="237"/>
      <c r="P145" s="237"/>
      <c r="Q145" s="237"/>
      <c r="R145" s="130"/>
      <c r="T145" s="161" t="s">
        <v>5</v>
      </c>
      <c r="U145" s="43" t="s">
        <v>36</v>
      </c>
      <c r="V145" s="35"/>
      <c r="W145" s="162">
        <f>V145*K145</f>
        <v>0</v>
      </c>
      <c r="X145" s="162">
        <v>0.112</v>
      </c>
      <c r="Y145" s="162">
        <f>X145*K145</f>
        <v>0</v>
      </c>
      <c r="Z145" s="162">
        <v>0</v>
      </c>
      <c r="AA145" s="163">
        <f>Z145*K145</f>
        <v>0</v>
      </c>
      <c r="AR145" s="17" t="s">
        <v>109</v>
      </c>
      <c r="AT145" s="17" t="s">
        <v>108</v>
      </c>
      <c r="AU145" s="17" t="s">
        <v>77</v>
      </c>
      <c r="AY145" s="17" t="s">
        <v>107</v>
      </c>
      <c r="BE145" s="104">
        <f>IF(U145="základná",N145,0)</f>
        <v>0</v>
      </c>
      <c r="BF145" s="104">
        <f>IF(U145="znížená",N145,0)</f>
        <v>0</v>
      </c>
      <c r="BG145" s="104">
        <f>IF(U145="zákl. prenesená",N145,0)</f>
        <v>0</v>
      </c>
      <c r="BH145" s="104">
        <f>IF(U145="zníž. prenesená",N145,0)</f>
        <v>0</v>
      </c>
      <c r="BI145" s="104">
        <f>IF(U145="nulová",N145,0)</f>
        <v>0</v>
      </c>
      <c r="BJ145" s="17" t="s">
        <v>77</v>
      </c>
      <c r="BK145" s="164">
        <f>ROUND(L145*K145,3)</f>
        <v>0</v>
      </c>
      <c r="BL145" s="17" t="s">
        <v>109</v>
      </c>
      <c r="BM145" s="17" t="s">
        <v>118</v>
      </c>
    </row>
    <row r="146" spans="2:65" s="1" customFormat="1" ht="22.5" customHeight="1">
      <c r="B146" s="127"/>
      <c r="C146" s="165"/>
      <c r="D146" s="165"/>
      <c r="E146" s="166"/>
      <c r="F146" s="242"/>
      <c r="G146" s="242"/>
      <c r="H146" s="242"/>
      <c r="I146" s="242"/>
      <c r="J146" s="167"/>
      <c r="K146" s="168"/>
      <c r="L146" s="243"/>
      <c r="M146" s="243"/>
      <c r="N146" s="244"/>
      <c r="O146" s="237"/>
      <c r="P146" s="237"/>
      <c r="Q146" s="237"/>
      <c r="R146" s="130"/>
      <c r="T146" s="161" t="s">
        <v>5</v>
      </c>
      <c r="U146" s="43" t="s">
        <v>36</v>
      </c>
      <c r="V146" s="35"/>
      <c r="W146" s="162">
        <f>V146*K146</f>
        <v>0</v>
      </c>
      <c r="X146" s="162">
        <v>0.13800000000000001</v>
      </c>
      <c r="Y146" s="162">
        <f>X146*K146</f>
        <v>0</v>
      </c>
      <c r="Z146" s="162">
        <v>0</v>
      </c>
      <c r="AA146" s="163">
        <f>Z146*K146</f>
        <v>0</v>
      </c>
      <c r="AR146" s="17" t="s">
        <v>117</v>
      </c>
      <c r="AT146" s="17" t="s">
        <v>119</v>
      </c>
      <c r="AU146" s="17" t="s">
        <v>77</v>
      </c>
      <c r="AY146" s="17" t="s">
        <v>107</v>
      </c>
      <c r="BE146" s="104">
        <f>IF(U146="základná",N146,0)</f>
        <v>0</v>
      </c>
      <c r="BF146" s="104">
        <f>IF(U146="znížená",N146,0)</f>
        <v>0</v>
      </c>
      <c r="BG146" s="104">
        <f>IF(U146="zákl. prenesená",N146,0)</f>
        <v>0</v>
      </c>
      <c r="BH146" s="104">
        <f>IF(U146="zníž. prenesená",N146,0)</f>
        <v>0</v>
      </c>
      <c r="BI146" s="104">
        <f>IF(U146="nulová",N146,0)</f>
        <v>0</v>
      </c>
      <c r="BJ146" s="17" t="s">
        <v>77</v>
      </c>
      <c r="BK146" s="164">
        <f>ROUND(L146*K146,3)</f>
        <v>0</v>
      </c>
      <c r="BL146" s="17" t="s">
        <v>109</v>
      </c>
      <c r="BM146" s="17" t="s">
        <v>120</v>
      </c>
    </row>
    <row r="147" spans="2:65" s="9" customFormat="1" ht="29.85" customHeight="1">
      <c r="B147" s="145"/>
      <c r="C147" s="146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239"/>
      <c r="O147" s="240"/>
      <c r="P147" s="240"/>
      <c r="Q147" s="240"/>
      <c r="R147" s="148"/>
      <c r="T147" s="149"/>
      <c r="U147" s="146"/>
      <c r="V147" s="146"/>
      <c r="W147" s="150">
        <f>SUM(W148:W157)</f>
        <v>0</v>
      </c>
      <c r="X147" s="146"/>
      <c r="Y147" s="150">
        <f>SUM(Y148:Y157)</f>
        <v>0</v>
      </c>
      <c r="Z147" s="146"/>
      <c r="AA147" s="151">
        <f>SUM(AA148:AA157)</f>
        <v>0</v>
      </c>
      <c r="AR147" s="152" t="s">
        <v>74</v>
      </c>
      <c r="AT147" s="153" t="s">
        <v>67</v>
      </c>
      <c r="AU147" s="153" t="s">
        <v>74</v>
      </c>
      <c r="AY147" s="152" t="s">
        <v>107</v>
      </c>
      <c r="BK147" s="154">
        <f>SUM(BK148:BK157)</f>
        <v>0</v>
      </c>
    </row>
    <row r="148" spans="2:65" s="1" customFormat="1" ht="31.5" customHeight="1">
      <c r="B148" s="127"/>
      <c r="C148" s="156"/>
      <c r="D148" s="156"/>
      <c r="E148" s="157"/>
      <c r="F148" s="238"/>
      <c r="G148" s="238"/>
      <c r="H148" s="238"/>
      <c r="I148" s="238"/>
      <c r="J148" s="158"/>
      <c r="K148" s="159"/>
      <c r="L148" s="241"/>
      <c r="M148" s="241"/>
      <c r="N148" s="237"/>
      <c r="O148" s="237"/>
      <c r="P148" s="237"/>
      <c r="Q148" s="237"/>
      <c r="R148" s="130"/>
      <c r="T148" s="161" t="s">
        <v>5</v>
      </c>
      <c r="U148" s="43" t="s">
        <v>36</v>
      </c>
      <c r="V148" s="35"/>
      <c r="W148" s="162">
        <f t="shared" ref="W148:W157" si="14">V148*K148</f>
        <v>0</v>
      </c>
      <c r="X148" s="162">
        <v>9.7930000000000003E-2</v>
      </c>
      <c r="Y148" s="162">
        <f t="shared" ref="Y148:Y157" si="15">X148*K148</f>
        <v>0</v>
      </c>
      <c r="Z148" s="162">
        <v>0</v>
      </c>
      <c r="AA148" s="163">
        <f t="shared" ref="AA148:AA157" si="16">Z148*K148</f>
        <v>0</v>
      </c>
      <c r="AR148" s="17" t="s">
        <v>109</v>
      </c>
      <c r="AT148" s="17" t="s">
        <v>108</v>
      </c>
      <c r="AU148" s="17" t="s">
        <v>77</v>
      </c>
      <c r="AY148" s="17" t="s">
        <v>107</v>
      </c>
      <c r="BE148" s="104">
        <f t="shared" ref="BE148:BE157" si="17">IF(U148="základná",N148,0)</f>
        <v>0</v>
      </c>
      <c r="BF148" s="104">
        <f t="shared" ref="BF148:BF157" si="18">IF(U148="znížená",N148,0)</f>
        <v>0</v>
      </c>
      <c r="BG148" s="104">
        <f t="shared" ref="BG148:BG157" si="19">IF(U148="zákl. prenesená",N148,0)</f>
        <v>0</v>
      </c>
      <c r="BH148" s="104">
        <f t="shared" ref="BH148:BH157" si="20">IF(U148="zníž. prenesená",N148,0)</f>
        <v>0</v>
      </c>
      <c r="BI148" s="104">
        <f t="shared" ref="BI148:BI157" si="21">IF(U148="nulová",N148,0)</f>
        <v>0</v>
      </c>
      <c r="BJ148" s="17" t="s">
        <v>77</v>
      </c>
      <c r="BK148" s="164">
        <f t="shared" ref="BK148:BK157" si="22">ROUND(L148*K148,3)</f>
        <v>0</v>
      </c>
      <c r="BL148" s="17" t="s">
        <v>109</v>
      </c>
      <c r="BM148" s="17" t="s">
        <v>124</v>
      </c>
    </row>
    <row r="149" spans="2:65" s="1" customFormat="1" ht="22.5" customHeight="1">
      <c r="B149" s="127"/>
      <c r="C149" s="165"/>
      <c r="D149" s="165"/>
      <c r="E149" s="166"/>
      <c r="F149" s="242"/>
      <c r="G149" s="242"/>
      <c r="H149" s="242"/>
      <c r="I149" s="242"/>
      <c r="J149" s="167"/>
      <c r="K149" s="168"/>
      <c r="L149" s="243"/>
      <c r="M149" s="243"/>
      <c r="N149" s="244"/>
      <c r="O149" s="237"/>
      <c r="P149" s="237"/>
      <c r="Q149" s="237"/>
      <c r="R149" s="130"/>
      <c r="T149" s="161" t="s">
        <v>5</v>
      </c>
      <c r="U149" s="43" t="s">
        <v>36</v>
      </c>
      <c r="V149" s="35"/>
      <c r="W149" s="162">
        <f t="shared" si="14"/>
        <v>0</v>
      </c>
      <c r="X149" s="162">
        <v>2.3E-2</v>
      </c>
      <c r="Y149" s="162">
        <f t="shared" si="15"/>
        <v>0</v>
      </c>
      <c r="Z149" s="162">
        <v>0</v>
      </c>
      <c r="AA149" s="163">
        <f t="shared" si="16"/>
        <v>0</v>
      </c>
      <c r="AR149" s="17" t="s">
        <v>117</v>
      </c>
      <c r="AT149" s="17" t="s">
        <v>119</v>
      </c>
      <c r="AU149" s="17" t="s">
        <v>77</v>
      </c>
      <c r="AY149" s="17" t="s">
        <v>107</v>
      </c>
      <c r="BE149" s="104">
        <f t="shared" si="17"/>
        <v>0</v>
      </c>
      <c r="BF149" s="104">
        <f t="shared" si="18"/>
        <v>0</v>
      </c>
      <c r="BG149" s="104">
        <f t="shared" si="19"/>
        <v>0</v>
      </c>
      <c r="BH149" s="104">
        <f t="shared" si="20"/>
        <v>0</v>
      </c>
      <c r="BI149" s="104">
        <f t="shared" si="21"/>
        <v>0</v>
      </c>
      <c r="BJ149" s="17" t="s">
        <v>77</v>
      </c>
      <c r="BK149" s="164">
        <f t="shared" si="22"/>
        <v>0</v>
      </c>
      <c r="BL149" s="17" t="s">
        <v>109</v>
      </c>
      <c r="BM149" s="17" t="s">
        <v>125</v>
      </c>
    </row>
    <row r="150" spans="2:65" s="1" customFormat="1" ht="31.5" customHeight="1">
      <c r="B150" s="127"/>
      <c r="C150" s="156"/>
      <c r="D150" s="156"/>
      <c r="E150" s="157"/>
      <c r="F150" s="238"/>
      <c r="G150" s="238"/>
      <c r="H150" s="238"/>
      <c r="I150" s="238"/>
      <c r="J150" s="158"/>
      <c r="K150" s="159"/>
      <c r="L150" s="241"/>
      <c r="M150" s="241"/>
      <c r="N150" s="237"/>
      <c r="O150" s="237"/>
      <c r="P150" s="237"/>
      <c r="Q150" s="237"/>
      <c r="R150" s="130"/>
      <c r="T150" s="161" t="s">
        <v>5</v>
      </c>
      <c r="U150" s="43" t="s">
        <v>36</v>
      </c>
      <c r="V150" s="35"/>
      <c r="W150" s="162">
        <f t="shared" si="14"/>
        <v>0</v>
      </c>
      <c r="X150" s="162">
        <v>2.2010900000000002</v>
      </c>
      <c r="Y150" s="162">
        <f t="shared" si="15"/>
        <v>0</v>
      </c>
      <c r="Z150" s="162">
        <v>0</v>
      </c>
      <c r="AA150" s="163">
        <f t="shared" si="16"/>
        <v>0</v>
      </c>
      <c r="AR150" s="17" t="s">
        <v>109</v>
      </c>
      <c r="AT150" s="17" t="s">
        <v>108</v>
      </c>
      <c r="AU150" s="17" t="s">
        <v>77</v>
      </c>
      <c r="AY150" s="17" t="s">
        <v>107</v>
      </c>
      <c r="BE150" s="104">
        <f t="shared" si="17"/>
        <v>0</v>
      </c>
      <c r="BF150" s="104">
        <f t="shared" si="18"/>
        <v>0</v>
      </c>
      <c r="BG150" s="104">
        <f t="shared" si="19"/>
        <v>0</v>
      </c>
      <c r="BH150" s="104">
        <f t="shared" si="20"/>
        <v>0</v>
      </c>
      <c r="BI150" s="104">
        <f t="shared" si="21"/>
        <v>0</v>
      </c>
      <c r="BJ150" s="17" t="s">
        <v>77</v>
      </c>
      <c r="BK150" s="164">
        <f t="shared" si="22"/>
        <v>0</v>
      </c>
      <c r="BL150" s="17" t="s">
        <v>109</v>
      </c>
      <c r="BM150" s="17" t="s">
        <v>126</v>
      </c>
    </row>
    <row r="151" spans="2:65" s="1" customFormat="1" ht="31.5" customHeight="1">
      <c r="B151" s="127"/>
      <c r="C151" s="156"/>
      <c r="D151" s="156"/>
      <c r="E151" s="157"/>
      <c r="F151" s="238"/>
      <c r="G151" s="238"/>
      <c r="H151" s="238"/>
      <c r="I151" s="238"/>
      <c r="J151" s="158"/>
      <c r="K151" s="159"/>
      <c r="L151" s="241"/>
      <c r="M151" s="241"/>
      <c r="N151" s="237"/>
      <c r="O151" s="237"/>
      <c r="P151" s="237"/>
      <c r="Q151" s="237"/>
      <c r="R151" s="130"/>
      <c r="T151" s="161" t="s">
        <v>5</v>
      </c>
      <c r="U151" s="43" t="s">
        <v>36</v>
      </c>
      <c r="V151" s="35"/>
      <c r="W151" s="162">
        <f t="shared" si="14"/>
        <v>0</v>
      </c>
      <c r="X151" s="162">
        <v>1.6000000000000001E-4</v>
      </c>
      <c r="Y151" s="162">
        <f t="shared" si="15"/>
        <v>0</v>
      </c>
      <c r="Z151" s="162">
        <v>0</v>
      </c>
      <c r="AA151" s="163">
        <f t="shared" si="16"/>
        <v>0</v>
      </c>
      <c r="AR151" s="17" t="s">
        <v>109</v>
      </c>
      <c r="AT151" s="17" t="s">
        <v>108</v>
      </c>
      <c r="AU151" s="17" t="s">
        <v>77</v>
      </c>
      <c r="AY151" s="17" t="s">
        <v>107</v>
      </c>
      <c r="BE151" s="104">
        <f t="shared" si="17"/>
        <v>0</v>
      </c>
      <c r="BF151" s="104">
        <f t="shared" si="18"/>
        <v>0</v>
      </c>
      <c r="BG151" s="104">
        <f t="shared" si="19"/>
        <v>0</v>
      </c>
      <c r="BH151" s="104">
        <f t="shared" si="20"/>
        <v>0</v>
      </c>
      <c r="BI151" s="104">
        <f t="shared" si="21"/>
        <v>0</v>
      </c>
      <c r="BJ151" s="17" t="s">
        <v>77</v>
      </c>
      <c r="BK151" s="164">
        <f t="shared" si="22"/>
        <v>0</v>
      </c>
      <c r="BL151" s="17" t="s">
        <v>109</v>
      </c>
      <c r="BM151" s="17" t="s">
        <v>128</v>
      </c>
    </row>
    <row r="152" spans="2:65" s="1" customFormat="1" ht="22.5" customHeight="1">
      <c r="B152" s="127"/>
      <c r="C152" s="156"/>
      <c r="D152" s="156"/>
      <c r="E152" s="157"/>
      <c r="F152" s="238"/>
      <c r="G152" s="238"/>
      <c r="H152" s="238"/>
      <c r="I152" s="238"/>
      <c r="J152" s="158"/>
      <c r="K152" s="159"/>
      <c r="L152" s="241"/>
      <c r="M152" s="241"/>
      <c r="N152" s="237"/>
      <c r="O152" s="237"/>
      <c r="P152" s="237"/>
      <c r="Q152" s="237"/>
      <c r="R152" s="130"/>
      <c r="T152" s="161" t="s">
        <v>5</v>
      </c>
      <c r="U152" s="43" t="s">
        <v>36</v>
      </c>
      <c r="V152" s="35"/>
      <c r="W152" s="162">
        <f t="shared" si="14"/>
        <v>0</v>
      </c>
      <c r="X152" s="162">
        <v>0</v>
      </c>
      <c r="Y152" s="162">
        <f t="shared" si="15"/>
        <v>0</v>
      </c>
      <c r="Z152" s="162">
        <v>0</v>
      </c>
      <c r="AA152" s="163">
        <f t="shared" si="16"/>
        <v>0</v>
      </c>
      <c r="AR152" s="17" t="s">
        <v>109</v>
      </c>
      <c r="AT152" s="17" t="s">
        <v>108</v>
      </c>
      <c r="AU152" s="17" t="s">
        <v>77</v>
      </c>
      <c r="AY152" s="17" t="s">
        <v>107</v>
      </c>
      <c r="BE152" s="104">
        <f t="shared" si="17"/>
        <v>0</v>
      </c>
      <c r="BF152" s="104">
        <f t="shared" si="18"/>
        <v>0</v>
      </c>
      <c r="BG152" s="104">
        <f t="shared" si="19"/>
        <v>0</v>
      </c>
      <c r="BH152" s="104">
        <f t="shared" si="20"/>
        <v>0</v>
      </c>
      <c r="BI152" s="104">
        <f t="shared" si="21"/>
        <v>0</v>
      </c>
      <c r="BJ152" s="17" t="s">
        <v>77</v>
      </c>
      <c r="BK152" s="164">
        <f t="shared" si="22"/>
        <v>0</v>
      </c>
      <c r="BL152" s="17" t="s">
        <v>109</v>
      </c>
      <c r="BM152" s="17" t="s">
        <v>132</v>
      </c>
    </row>
    <row r="153" spans="2:65" s="1" customFormat="1" ht="22.5" customHeight="1">
      <c r="B153" s="127"/>
      <c r="C153" s="156"/>
      <c r="D153" s="156"/>
      <c r="E153" s="157"/>
      <c r="F153" s="238"/>
      <c r="G153" s="238"/>
      <c r="H153" s="238"/>
      <c r="I153" s="238"/>
      <c r="J153" s="158"/>
      <c r="K153" s="159"/>
      <c r="L153" s="241"/>
      <c r="M153" s="241"/>
      <c r="N153" s="237"/>
      <c r="O153" s="237"/>
      <c r="P153" s="237"/>
      <c r="Q153" s="237"/>
      <c r="R153" s="130"/>
      <c r="T153" s="161" t="s">
        <v>5</v>
      </c>
      <c r="U153" s="43" t="s">
        <v>36</v>
      </c>
      <c r="V153" s="35"/>
      <c r="W153" s="162">
        <f t="shared" si="14"/>
        <v>0</v>
      </c>
      <c r="X153" s="162">
        <v>0</v>
      </c>
      <c r="Y153" s="162">
        <f t="shared" si="15"/>
        <v>0</v>
      </c>
      <c r="Z153" s="162">
        <v>2.2000000000000002</v>
      </c>
      <c r="AA153" s="163">
        <f t="shared" si="16"/>
        <v>0</v>
      </c>
      <c r="AR153" s="17" t="s">
        <v>109</v>
      </c>
      <c r="AT153" s="17" t="s">
        <v>108</v>
      </c>
      <c r="AU153" s="17" t="s">
        <v>77</v>
      </c>
      <c r="AY153" s="17" t="s">
        <v>107</v>
      </c>
      <c r="BE153" s="104">
        <f t="shared" si="17"/>
        <v>0</v>
      </c>
      <c r="BF153" s="104">
        <f t="shared" si="18"/>
        <v>0</v>
      </c>
      <c r="BG153" s="104">
        <f t="shared" si="19"/>
        <v>0</v>
      </c>
      <c r="BH153" s="104">
        <f t="shared" si="20"/>
        <v>0</v>
      </c>
      <c r="BI153" s="104">
        <f t="shared" si="21"/>
        <v>0</v>
      </c>
      <c r="BJ153" s="17" t="s">
        <v>77</v>
      </c>
      <c r="BK153" s="164">
        <f t="shared" si="22"/>
        <v>0</v>
      </c>
      <c r="BL153" s="17" t="s">
        <v>109</v>
      </c>
      <c r="BM153" s="17" t="s">
        <v>162</v>
      </c>
    </row>
    <row r="154" spans="2:65" s="1" customFormat="1" ht="31.5" customHeight="1">
      <c r="B154" s="127"/>
      <c r="C154" s="156"/>
      <c r="D154" s="156"/>
      <c r="E154" s="157"/>
      <c r="F154" s="238"/>
      <c r="G154" s="238"/>
      <c r="H154" s="238"/>
      <c r="I154" s="238"/>
      <c r="J154" s="158"/>
      <c r="K154" s="159"/>
      <c r="L154" s="241"/>
      <c r="M154" s="241"/>
      <c r="N154" s="237"/>
      <c r="O154" s="237"/>
      <c r="P154" s="237"/>
      <c r="Q154" s="237"/>
      <c r="R154" s="130"/>
      <c r="T154" s="161" t="s">
        <v>5</v>
      </c>
      <c r="U154" s="43" t="s">
        <v>36</v>
      </c>
      <c r="V154" s="35"/>
      <c r="W154" s="162">
        <f t="shared" si="14"/>
        <v>0</v>
      </c>
      <c r="X154" s="162">
        <v>0</v>
      </c>
      <c r="Y154" s="162">
        <f t="shared" si="15"/>
        <v>0</v>
      </c>
      <c r="Z154" s="162">
        <v>0</v>
      </c>
      <c r="AA154" s="163">
        <f t="shared" si="16"/>
        <v>0</v>
      </c>
      <c r="AR154" s="17" t="s">
        <v>109</v>
      </c>
      <c r="AT154" s="17" t="s">
        <v>108</v>
      </c>
      <c r="AU154" s="17" t="s">
        <v>77</v>
      </c>
      <c r="AY154" s="17" t="s">
        <v>107</v>
      </c>
      <c r="BE154" s="104">
        <f t="shared" si="17"/>
        <v>0</v>
      </c>
      <c r="BF154" s="104">
        <f t="shared" si="18"/>
        <v>0</v>
      </c>
      <c r="BG154" s="104">
        <f t="shared" si="19"/>
        <v>0</v>
      </c>
      <c r="BH154" s="104">
        <f t="shared" si="20"/>
        <v>0</v>
      </c>
      <c r="BI154" s="104">
        <f t="shared" si="21"/>
        <v>0</v>
      </c>
      <c r="BJ154" s="17" t="s">
        <v>77</v>
      </c>
      <c r="BK154" s="164">
        <f t="shared" si="22"/>
        <v>0</v>
      </c>
      <c r="BL154" s="17" t="s">
        <v>109</v>
      </c>
      <c r="BM154" s="17" t="s">
        <v>163</v>
      </c>
    </row>
    <row r="155" spans="2:65" s="1" customFormat="1" ht="31.5" customHeight="1">
      <c r="B155" s="127"/>
      <c r="C155" s="156"/>
      <c r="D155" s="156"/>
      <c r="E155" s="157"/>
      <c r="F155" s="238"/>
      <c r="G155" s="238"/>
      <c r="H155" s="238"/>
      <c r="I155" s="238"/>
      <c r="J155" s="158"/>
      <c r="K155" s="159"/>
      <c r="L155" s="241"/>
      <c r="M155" s="241"/>
      <c r="N155" s="237"/>
      <c r="O155" s="237"/>
      <c r="P155" s="237"/>
      <c r="Q155" s="237"/>
      <c r="R155" s="130"/>
      <c r="T155" s="161" t="s">
        <v>5</v>
      </c>
      <c r="U155" s="43" t="s">
        <v>36</v>
      </c>
      <c r="V155" s="35"/>
      <c r="W155" s="162">
        <f t="shared" si="14"/>
        <v>0</v>
      </c>
      <c r="X155" s="162">
        <v>0</v>
      </c>
      <c r="Y155" s="162">
        <f t="shared" si="15"/>
        <v>0</v>
      </c>
      <c r="Z155" s="162">
        <v>0</v>
      </c>
      <c r="AA155" s="163">
        <f t="shared" si="16"/>
        <v>0</v>
      </c>
      <c r="AR155" s="17" t="s">
        <v>109</v>
      </c>
      <c r="AT155" s="17" t="s">
        <v>108</v>
      </c>
      <c r="AU155" s="17" t="s">
        <v>77</v>
      </c>
      <c r="AY155" s="17" t="s">
        <v>107</v>
      </c>
      <c r="BE155" s="104">
        <f t="shared" si="17"/>
        <v>0</v>
      </c>
      <c r="BF155" s="104">
        <f t="shared" si="18"/>
        <v>0</v>
      </c>
      <c r="BG155" s="104">
        <f t="shared" si="19"/>
        <v>0</v>
      </c>
      <c r="BH155" s="104">
        <f t="shared" si="20"/>
        <v>0</v>
      </c>
      <c r="BI155" s="104">
        <f t="shared" si="21"/>
        <v>0</v>
      </c>
      <c r="BJ155" s="17" t="s">
        <v>77</v>
      </c>
      <c r="BK155" s="164">
        <f t="shared" si="22"/>
        <v>0</v>
      </c>
      <c r="BL155" s="17" t="s">
        <v>109</v>
      </c>
      <c r="BM155" s="17" t="s">
        <v>164</v>
      </c>
    </row>
    <row r="156" spans="2:65" s="1" customFormat="1" ht="31.5" customHeight="1">
      <c r="B156" s="127"/>
      <c r="C156" s="156"/>
      <c r="D156" s="156"/>
      <c r="E156" s="157"/>
      <c r="F156" s="238"/>
      <c r="G156" s="238"/>
      <c r="H156" s="238"/>
      <c r="I156" s="238"/>
      <c r="J156" s="158"/>
      <c r="K156" s="159"/>
      <c r="L156" s="241"/>
      <c r="M156" s="241"/>
      <c r="N156" s="237"/>
      <c r="O156" s="237"/>
      <c r="P156" s="237"/>
      <c r="Q156" s="237"/>
      <c r="R156" s="130"/>
      <c r="T156" s="161" t="s">
        <v>5</v>
      </c>
      <c r="U156" s="43" t="s">
        <v>36</v>
      </c>
      <c r="V156" s="35"/>
      <c r="W156" s="162">
        <f t="shared" si="14"/>
        <v>0</v>
      </c>
      <c r="X156" s="162">
        <v>0</v>
      </c>
      <c r="Y156" s="162">
        <f t="shared" si="15"/>
        <v>0</v>
      </c>
      <c r="Z156" s="162">
        <v>0</v>
      </c>
      <c r="AA156" s="163">
        <f t="shared" si="16"/>
        <v>0</v>
      </c>
      <c r="AR156" s="17" t="s">
        <v>109</v>
      </c>
      <c r="AT156" s="17" t="s">
        <v>108</v>
      </c>
      <c r="AU156" s="17" t="s">
        <v>77</v>
      </c>
      <c r="AY156" s="17" t="s">
        <v>107</v>
      </c>
      <c r="BE156" s="104">
        <f t="shared" si="17"/>
        <v>0</v>
      </c>
      <c r="BF156" s="104">
        <f t="shared" si="18"/>
        <v>0</v>
      </c>
      <c r="BG156" s="104">
        <f t="shared" si="19"/>
        <v>0</v>
      </c>
      <c r="BH156" s="104">
        <f t="shared" si="20"/>
        <v>0</v>
      </c>
      <c r="BI156" s="104">
        <f t="shared" si="21"/>
        <v>0</v>
      </c>
      <c r="BJ156" s="17" t="s">
        <v>77</v>
      </c>
      <c r="BK156" s="164">
        <f t="shared" si="22"/>
        <v>0</v>
      </c>
      <c r="BL156" s="17" t="s">
        <v>109</v>
      </c>
      <c r="BM156" s="17" t="s">
        <v>165</v>
      </c>
    </row>
    <row r="157" spans="2:65" s="1" customFormat="1" ht="31.5" customHeight="1">
      <c r="B157" s="127"/>
      <c r="C157" s="156"/>
      <c r="D157" s="156"/>
      <c r="E157" s="157"/>
      <c r="F157" s="238"/>
      <c r="G157" s="238"/>
      <c r="H157" s="238"/>
      <c r="I157" s="238"/>
      <c r="J157" s="158"/>
      <c r="K157" s="159"/>
      <c r="L157" s="241"/>
      <c r="M157" s="241"/>
      <c r="N157" s="237"/>
      <c r="O157" s="237"/>
      <c r="P157" s="237"/>
      <c r="Q157" s="237"/>
      <c r="R157" s="130"/>
      <c r="T157" s="161" t="s">
        <v>5</v>
      </c>
      <c r="U157" s="43" t="s">
        <v>36</v>
      </c>
      <c r="V157" s="35"/>
      <c r="W157" s="162">
        <f t="shared" si="14"/>
        <v>0</v>
      </c>
      <c r="X157" s="162">
        <v>0</v>
      </c>
      <c r="Y157" s="162">
        <f t="shared" si="15"/>
        <v>0</v>
      </c>
      <c r="Z157" s="162">
        <v>0</v>
      </c>
      <c r="AA157" s="163">
        <f t="shared" si="16"/>
        <v>0</v>
      </c>
      <c r="AR157" s="17" t="s">
        <v>109</v>
      </c>
      <c r="AT157" s="17" t="s">
        <v>108</v>
      </c>
      <c r="AU157" s="17" t="s">
        <v>77</v>
      </c>
      <c r="AY157" s="17" t="s">
        <v>107</v>
      </c>
      <c r="BE157" s="104">
        <f t="shared" si="17"/>
        <v>0</v>
      </c>
      <c r="BF157" s="104">
        <f t="shared" si="18"/>
        <v>0</v>
      </c>
      <c r="BG157" s="104">
        <f t="shared" si="19"/>
        <v>0</v>
      </c>
      <c r="BH157" s="104">
        <f t="shared" si="20"/>
        <v>0</v>
      </c>
      <c r="BI157" s="104">
        <f t="shared" si="21"/>
        <v>0</v>
      </c>
      <c r="BJ157" s="17" t="s">
        <v>77</v>
      </c>
      <c r="BK157" s="164">
        <f t="shared" si="22"/>
        <v>0</v>
      </c>
      <c r="BL157" s="17" t="s">
        <v>109</v>
      </c>
      <c r="BM157" s="17" t="s">
        <v>166</v>
      </c>
    </row>
    <row r="158" spans="2:65" s="9" customFormat="1" ht="29.85" customHeight="1">
      <c r="B158" s="145"/>
      <c r="C158" s="146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239"/>
      <c r="O158" s="240"/>
      <c r="P158" s="240"/>
      <c r="Q158" s="240"/>
      <c r="R158" s="148"/>
      <c r="T158" s="149"/>
      <c r="U158" s="146"/>
      <c r="V158" s="146"/>
      <c r="W158" s="150">
        <f>W159</f>
        <v>0</v>
      </c>
      <c r="X158" s="146"/>
      <c r="Y158" s="150">
        <f>Y159</f>
        <v>0</v>
      </c>
      <c r="Z158" s="146"/>
      <c r="AA158" s="151">
        <f>AA159</f>
        <v>0</v>
      </c>
      <c r="AR158" s="152" t="s">
        <v>74</v>
      </c>
      <c r="AT158" s="153" t="s">
        <v>67</v>
      </c>
      <c r="AU158" s="153" t="s">
        <v>74</v>
      </c>
      <c r="AY158" s="152" t="s">
        <v>107</v>
      </c>
      <c r="BK158" s="154">
        <f>BK159</f>
        <v>0</v>
      </c>
    </row>
    <row r="159" spans="2:65" s="1" customFormat="1" ht="44.25" customHeight="1">
      <c r="B159" s="127"/>
      <c r="C159" s="156"/>
      <c r="D159" s="156"/>
      <c r="E159" s="157"/>
      <c r="F159" s="238"/>
      <c r="G159" s="238"/>
      <c r="H159" s="238"/>
      <c r="I159" s="238"/>
      <c r="J159" s="158"/>
      <c r="K159" s="159"/>
      <c r="L159" s="241"/>
      <c r="M159" s="241"/>
      <c r="N159" s="237"/>
      <c r="O159" s="237"/>
      <c r="P159" s="237"/>
      <c r="Q159" s="237"/>
      <c r="R159" s="130"/>
      <c r="T159" s="161" t="s">
        <v>5</v>
      </c>
      <c r="U159" s="43" t="s">
        <v>36</v>
      </c>
      <c r="V159" s="35"/>
      <c r="W159" s="162">
        <f>V159*K159</f>
        <v>0</v>
      </c>
      <c r="X159" s="162">
        <v>0</v>
      </c>
      <c r="Y159" s="162">
        <f>X159*K159</f>
        <v>0</v>
      </c>
      <c r="Z159" s="162">
        <v>0</v>
      </c>
      <c r="AA159" s="163">
        <f>Z159*K159</f>
        <v>0</v>
      </c>
      <c r="AR159" s="17" t="s">
        <v>109</v>
      </c>
      <c r="AT159" s="17" t="s">
        <v>108</v>
      </c>
      <c r="AU159" s="17" t="s">
        <v>77</v>
      </c>
      <c r="AY159" s="17" t="s">
        <v>107</v>
      </c>
      <c r="BE159" s="104">
        <f>IF(U159="základná",N159,0)</f>
        <v>0</v>
      </c>
      <c r="BF159" s="104">
        <f>IF(U159="znížená",N159,0)</f>
        <v>0</v>
      </c>
      <c r="BG159" s="104">
        <f>IF(U159="zákl. prenesená",N159,0)</f>
        <v>0</v>
      </c>
      <c r="BH159" s="104">
        <f>IF(U159="zníž. prenesená",N159,0)</f>
        <v>0</v>
      </c>
      <c r="BI159" s="104">
        <f>IF(U159="nulová",N159,0)</f>
        <v>0</v>
      </c>
      <c r="BJ159" s="17" t="s">
        <v>77</v>
      </c>
      <c r="BK159" s="164">
        <f>ROUND(L159*K159,3)</f>
        <v>0</v>
      </c>
      <c r="BL159" s="17" t="s">
        <v>109</v>
      </c>
      <c r="BM159" s="17" t="s">
        <v>134</v>
      </c>
    </row>
    <row r="160" spans="2:65" s="9" customFormat="1" ht="37.35" customHeight="1">
      <c r="B160" s="145"/>
      <c r="C160" s="146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245"/>
      <c r="O160" s="246"/>
      <c r="P160" s="246"/>
      <c r="Q160" s="246"/>
      <c r="R160" s="148"/>
      <c r="T160" s="149"/>
      <c r="U160" s="146"/>
      <c r="V160" s="146"/>
      <c r="W160" s="150">
        <f>W161</f>
        <v>0</v>
      </c>
      <c r="X160" s="146"/>
      <c r="Y160" s="150">
        <f>Y161</f>
        <v>0</v>
      </c>
      <c r="Z160" s="146"/>
      <c r="AA160" s="151">
        <f>AA161</f>
        <v>0</v>
      </c>
      <c r="AR160" s="152" t="s">
        <v>77</v>
      </c>
      <c r="AT160" s="153" t="s">
        <v>67</v>
      </c>
      <c r="AU160" s="153" t="s">
        <v>68</v>
      </c>
      <c r="AY160" s="152" t="s">
        <v>107</v>
      </c>
      <c r="BK160" s="154">
        <f>BK161</f>
        <v>0</v>
      </c>
    </row>
    <row r="161" spans="2:65" s="9" customFormat="1" ht="19.899999999999999" customHeight="1">
      <c r="B161" s="145"/>
      <c r="C161" s="146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234"/>
      <c r="O161" s="235"/>
      <c r="P161" s="235"/>
      <c r="Q161" s="235"/>
      <c r="R161" s="148"/>
      <c r="T161" s="149"/>
      <c r="U161" s="146"/>
      <c r="V161" s="146"/>
      <c r="W161" s="150">
        <f>SUM(W162:W163)</f>
        <v>0</v>
      </c>
      <c r="X161" s="146"/>
      <c r="Y161" s="150">
        <f>SUM(Y162:Y163)</f>
        <v>0</v>
      </c>
      <c r="Z161" s="146"/>
      <c r="AA161" s="151">
        <f>SUM(AA162:AA163)</f>
        <v>0</v>
      </c>
      <c r="AR161" s="152" t="s">
        <v>77</v>
      </c>
      <c r="AT161" s="153" t="s">
        <v>67</v>
      </c>
      <c r="AU161" s="153" t="s">
        <v>74</v>
      </c>
      <c r="AY161" s="152" t="s">
        <v>107</v>
      </c>
      <c r="BK161" s="154">
        <f>SUM(BK162:BK163)</f>
        <v>0</v>
      </c>
    </row>
    <row r="162" spans="2:65" s="1" customFormat="1" ht="22.5" customHeight="1">
      <c r="B162" s="127"/>
      <c r="C162" s="156"/>
      <c r="D162" s="156"/>
      <c r="E162" s="157"/>
      <c r="F162" s="238"/>
      <c r="G162" s="238"/>
      <c r="H162" s="238"/>
      <c r="I162" s="238"/>
      <c r="J162" s="158"/>
      <c r="K162" s="159"/>
      <c r="L162" s="241"/>
      <c r="M162" s="241"/>
      <c r="N162" s="237"/>
      <c r="O162" s="237"/>
      <c r="P162" s="237"/>
      <c r="Q162" s="237"/>
      <c r="R162" s="130"/>
      <c r="T162" s="161" t="s">
        <v>5</v>
      </c>
      <c r="U162" s="43" t="s">
        <v>36</v>
      </c>
      <c r="V162" s="35"/>
      <c r="W162" s="162">
        <f>V162*K162</f>
        <v>0</v>
      </c>
      <c r="X162" s="162">
        <v>6.0000000000000002E-5</v>
      </c>
      <c r="Y162" s="162">
        <f>X162*K162</f>
        <v>0</v>
      </c>
      <c r="Z162" s="162">
        <v>0</v>
      </c>
      <c r="AA162" s="163">
        <f>Z162*K162</f>
        <v>0</v>
      </c>
      <c r="AR162" s="17" t="s">
        <v>127</v>
      </c>
      <c r="AT162" s="17" t="s">
        <v>108</v>
      </c>
      <c r="AU162" s="17" t="s">
        <v>77</v>
      </c>
      <c r="AY162" s="17" t="s">
        <v>107</v>
      </c>
      <c r="BE162" s="104">
        <f>IF(U162="základná",N162,0)</f>
        <v>0</v>
      </c>
      <c r="BF162" s="104">
        <f>IF(U162="znížená",N162,0)</f>
        <v>0</v>
      </c>
      <c r="BG162" s="104">
        <f>IF(U162="zákl. prenesená",N162,0)</f>
        <v>0</v>
      </c>
      <c r="BH162" s="104">
        <f>IF(U162="zníž. prenesená",N162,0)</f>
        <v>0</v>
      </c>
      <c r="BI162" s="104">
        <f>IF(U162="nulová",N162,0)</f>
        <v>0</v>
      </c>
      <c r="BJ162" s="17" t="s">
        <v>77</v>
      </c>
      <c r="BK162" s="164">
        <f>ROUND(L162*K162,3)</f>
        <v>0</v>
      </c>
      <c r="BL162" s="17" t="s">
        <v>127</v>
      </c>
      <c r="BM162" s="17" t="s">
        <v>167</v>
      </c>
    </row>
    <row r="163" spans="2:65" s="1" customFormat="1" ht="31.5" customHeight="1">
      <c r="B163" s="127"/>
      <c r="C163" s="156"/>
      <c r="D163" s="156"/>
      <c r="E163" s="157"/>
      <c r="F163" s="238"/>
      <c r="G163" s="238"/>
      <c r="H163" s="238"/>
      <c r="I163" s="238"/>
      <c r="J163" s="158"/>
      <c r="K163" s="160"/>
      <c r="L163" s="241"/>
      <c r="M163" s="241"/>
      <c r="N163" s="237"/>
      <c r="O163" s="237"/>
      <c r="P163" s="237"/>
      <c r="Q163" s="237"/>
      <c r="R163" s="130"/>
      <c r="T163" s="161" t="s">
        <v>5</v>
      </c>
      <c r="U163" s="43" t="s">
        <v>36</v>
      </c>
      <c r="V163" s="35"/>
      <c r="W163" s="162">
        <f>V163*K163</f>
        <v>0</v>
      </c>
      <c r="X163" s="162">
        <v>0</v>
      </c>
      <c r="Y163" s="162">
        <f>X163*K163</f>
        <v>0</v>
      </c>
      <c r="Z163" s="162">
        <v>0</v>
      </c>
      <c r="AA163" s="163">
        <f>Z163*K163</f>
        <v>0</v>
      </c>
      <c r="AR163" s="17" t="s">
        <v>127</v>
      </c>
      <c r="AT163" s="17" t="s">
        <v>108</v>
      </c>
      <c r="AU163" s="17" t="s">
        <v>77</v>
      </c>
      <c r="AY163" s="17" t="s">
        <v>107</v>
      </c>
      <c r="BE163" s="104">
        <f>IF(U163="základná",N163,0)</f>
        <v>0</v>
      </c>
      <c r="BF163" s="104">
        <f>IF(U163="znížená",N163,0)</f>
        <v>0</v>
      </c>
      <c r="BG163" s="104">
        <f>IF(U163="zákl. prenesená",N163,0)</f>
        <v>0</v>
      </c>
      <c r="BH163" s="104">
        <f>IF(U163="zníž. prenesená",N163,0)</f>
        <v>0</v>
      </c>
      <c r="BI163" s="104">
        <f>IF(U163="nulová",N163,0)</f>
        <v>0</v>
      </c>
      <c r="BJ163" s="17" t="s">
        <v>77</v>
      </c>
      <c r="BK163" s="164">
        <f>ROUND(L163*K163,3)</f>
        <v>0</v>
      </c>
      <c r="BL163" s="17" t="s">
        <v>127</v>
      </c>
      <c r="BM163" s="17" t="s">
        <v>168</v>
      </c>
    </row>
    <row r="164" spans="2:65" s="1" customFormat="1" ht="6.95" customHeight="1">
      <c r="B164" s="58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60"/>
    </row>
  </sheetData>
  <mergeCells count="173">
    <mergeCell ref="M36:P36"/>
    <mergeCell ref="C86:G86"/>
    <mergeCell ref="S2:AC2"/>
    <mergeCell ref="N124:Q124"/>
    <mergeCell ref="M34:P34"/>
    <mergeCell ref="N94:Q94"/>
    <mergeCell ref="M83:Q83"/>
    <mergeCell ref="M84:Q84"/>
    <mergeCell ref="N95:Q95"/>
    <mergeCell ref="N123:Q123"/>
    <mergeCell ref="N104:Q104"/>
    <mergeCell ref="N162:Q162"/>
    <mergeCell ref="N158:Q158"/>
    <mergeCell ref="N160:Q160"/>
    <mergeCell ref="N161:Q161"/>
    <mergeCell ref="C2:Q2"/>
    <mergeCell ref="C4:Q4"/>
    <mergeCell ref="F6:P6"/>
    <mergeCell ref="N100:Q100"/>
    <mergeCell ref="N88:Q88"/>
    <mergeCell ref="N89:Q89"/>
    <mergeCell ref="N149:Q149"/>
    <mergeCell ref="N146:Q146"/>
    <mergeCell ref="F149:I149"/>
    <mergeCell ref="N153:Q153"/>
    <mergeCell ref="N152:Q152"/>
    <mergeCell ref="L153:M153"/>
    <mergeCell ref="N147:Q147"/>
    <mergeCell ref="H1:K1"/>
    <mergeCell ref="F123:I123"/>
    <mergeCell ref="D104:H104"/>
    <mergeCell ref="M121:Q121"/>
    <mergeCell ref="L123:M123"/>
    <mergeCell ref="N99:Q99"/>
    <mergeCell ref="L107:Q107"/>
    <mergeCell ref="N90:Q90"/>
    <mergeCell ref="N91:Q91"/>
    <mergeCell ref="N92:Q92"/>
    <mergeCell ref="L157:M157"/>
    <mergeCell ref="L149:M149"/>
    <mergeCell ref="L154:M154"/>
    <mergeCell ref="F143:I143"/>
    <mergeCell ref="F157:I157"/>
    <mergeCell ref="L150:M150"/>
    <mergeCell ref="F145:I145"/>
    <mergeCell ref="L146:M146"/>
    <mergeCell ref="F154:I154"/>
    <mergeCell ref="N148:Q148"/>
    <mergeCell ref="N157:Q157"/>
    <mergeCell ref="N93:Q93"/>
    <mergeCell ref="F163:I163"/>
    <mergeCell ref="L163:M163"/>
    <mergeCell ref="N163:Q163"/>
    <mergeCell ref="F159:I159"/>
    <mergeCell ref="L159:M159"/>
    <mergeCell ref="N159:Q159"/>
    <mergeCell ref="F150:I150"/>
    <mergeCell ref="N150:Q150"/>
    <mergeCell ref="F151:I151"/>
    <mergeCell ref="L151:M151"/>
    <mergeCell ref="F153:I153"/>
    <mergeCell ref="N151:Q151"/>
    <mergeCell ref="L152:M152"/>
    <mergeCell ref="F152:I152"/>
    <mergeCell ref="N154:Q154"/>
    <mergeCell ref="F155:I155"/>
    <mergeCell ref="L155:M155"/>
    <mergeCell ref="L156:M156"/>
    <mergeCell ref="N155:Q155"/>
    <mergeCell ref="F156:I156"/>
    <mergeCell ref="N156:Q156"/>
    <mergeCell ref="F162:I162"/>
    <mergeCell ref="L162:M162"/>
    <mergeCell ref="F135:I135"/>
    <mergeCell ref="N134:Q134"/>
    <mergeCell ref="L135:M135"/>
    <mergeCell ref="N136:Q136"/>
    <mergeCell ref="N135:Q135"/>
    <mergeCell ref="L142:M142"/>
    <mergeCell ref="F140:I140"/>
    <mergeCell ref="L140:M140"/>
    <mergeCell ref="F148:I148"/>
    <mergeCell ref="L148:M148"/>
    <mergeCell ref="L145:M145"/>
    <mergeCell ref="F136:I136"/>
    <mergeCell ref="L136:M136"/>
    <mergeCell ref="F137:I137"/>
    <mergeCell ref="L137:M137"/>
    <mergeCell ref="F146:I146"/>
    <mergeCell ref="F142:I142"/>
    <mergeCell ref="N141:Q141"/>
    <mergeCell ref="N144:Q144"/>
    <mergeCell ref="N137:Q137"/>
    <mergeCell ref="N140:Q140"/>
    <mergeCell ref="N139:Q139"/>
    <mergeCell ref="N133:Q133"/>
    <mergeCell ref="N142:Q142"/>
    <mergeCell ref="F128:I128"/>
    <mergeCell ref="L128:M128"/>
    <mergeCell ref="N145:Q145"/>
    <mergeCell ref="F138:I138"/>
    <mergeCell ref="L138:M138"/>
    <mergeCell ref="N138:Q138"/>
    <mergeCell ref="L143:M143"/>
    <mergeCell ref="N143:Q143"/>
    <mergeCell ref="F144:I144"/>
    <mergeCell ref="L144:M144"/>
    <mergeCell ref="F130:I130"/>
    <mergeCell ref="L130:M130"/>
    <mergeCell ref="N130:Q130"/>
    <mergeCell ref="F134:I134"/>
    <mergeCell ref="L134:M134"/>
    <mergeCell ref="F131:I131"/>
    <mergeCell ref="F133:I133"/>
    <mergeCell ref="L133:M133"/>
    <mergeCell ref="M81:P81"/>
    <mergeCell ref="N132:Q132"/>
    <mergeCell ref="N131:Q131"/>
    <mergeCell ref="F132:I132"/>
    <mergeCell ref="L132:M132"/>
    <mergeCell ref="N128:Q128"/>
    <mergeCell ref="L131:M131"/>
    <mergeCell ref="F129:I129"/>
    <mergeCell ref="L129:M129"/>
    <mergeCell ref="N129:Q129"/>
    <mergeCell ref="N126:Q126"/>
    <mergeCell ref="C113:Q113"/>
    <mergeCell ref="N127:Q127"/>
    <mergeCell ref="F127:I127"/>
    <mergeCell ref="L127:M127"/>
    <mergeCell ref="F115:P115"/>
    <mergeCell ref="F116:P116"/>
    <mergeCell ref="M118:P118"/>
    <mergeCell ref="M120:Q120"/>
    <mergeCell ref="N97:Q97"/>
    <mergeCell ref="D103:H103"/>
    <mergeCell ref="N103:Q103"/>
    <mergeCell ref="D100:H100"/>
    <mergeCell ref="N102:Q102"/>
    <mergeCell ref="N125:Q125"/>
    <mergeCell ref="D101:H101"/>
    <mergeCell ref="N101:Q101"/>
    <mergeCell ref="N105:Q105"/>
    <mergeCell ref="D102:H102"/>
    <mergeCell ref="F7:P7"/>
    <mergeCell ref="O12:P12"/>
    <mergeCell ref="O14:P14"/>
    <mergeCell ref="O9:P9"/>
    <mergeCell ref="O11:P11"/>
    <mergeCell ref="N96:Q96"/>
    <mergeCell ref="N86:Q86"/>
    <mergeCell ref="C76:Q76"/>
    <mergeCell ref="F78:P78"/>
    <mergeCell ref="F79:P79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6:J36"/>
    <mergeCell ref="O15:P15"/>
    <mergeCell ref="M32:P32"/>
    <mergeCell ref="H32:J32"/>
    <mergeCell ref="H35:J35"/>
    <mergeCell ref="M35:P35"/>
    <mergeCell ref="E15:L15"/>
    <mergeCell ref="M33:P33"/>
    <mergeCell ref="H34:J34"/>
    <mergeCell ref="H33:J33"/>
  </mergeCells>
  <phoneticPr fontId="0" type="noConversion"/>
  <dataValidations count="2">
    <dataValidation type="list" allowBlank="1" showInputMessage="1" showErrorMessage="1" error="Povolené sú hodnoty K, M." sqref="D164">
      <formula1>"K, M"</formula1>
    </dataValidation>
    <dataValidation type="list" allowBlank="1" showInputMessage="1" showErrorMessage="1" error="Povolené sú hodnoty základná, znížená, nulová." sqref="U164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50"/>
  <sheetViews>
    <sheetView showGridLines="0" workbookViewId="0">
      <pane ySplit="1" topLeftCell="A2" activePane="bottomLeft" state="frozen"/>
      <selection pane="bottomLeft" activeCell="C4" sqref="C4:Q31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12"/>
      <c r="B1" s="11"/>
      <c r="C1" s="11"/>
      <c r="D1" s="12" t="s">
        <v>1</v>
      </c>
      <c r="E1" s="11"/>
      <c r="F1" s="13" t="s">
        <v>92</v>
      </c>
      <c r="G1" s="13"/>
      <c r="H1" s="249" t="s">
        <v>93</v>
      </c>
      <c r="I1" s="249"/>
      <c r="J1" s="249"/>
      <c r="K1" s="249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12"/>
      <c r="V1" s="112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1" t="s">
        <v>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S2" s="205" t="s">
        <v>8</v>
      </c>
      <c r="T2" s="206"/>
      <c r="U2" s="206"/>
      <c r="V2" s="206"/>
      <c r="W2" s="206"/>
      <c r="X2" s="206"/>
      <c r="Y2" s="206"/>
      <c r="Z2" s="206"/>
      <c r="AA2" s="206"/>
      <c r="AB2" s="206"/>
      <c r="AC2" s="206"/>
      <c r="AT2" s="17" t="s">
        <v>82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68</v>
      </c>
    </row>
    <row r="4" spans="1:66" ht="36.950000000000003" customHeight="1">
      <c r="B4" s="21"/>
      <c r="C4" s="183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22"/>
      <c r="T4" s="23" t="s">
        <v>11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/>
      <c r="E6" s="25"/>
      <c r="F6" s="215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5"/>
      <c r="R6" s="22"/>
    </row>
    <row r="7" spans="1:66" s="1" customFormat="1" ht="32.85" customHeight="1">
      <c r="B7" s="34"/>
      <c r="C7" s="35"/>
      <c r="D7" s="28"/>
      <c r="E7" s="35"/>
      <c r="F7" s="176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35"/>
      <c r="R7" s="36"/>
    </row>
    <row r="8" spans="1:66" s="1" customFormat="1" ht="14.45" customHeight="1">
      <c r="B8" s="34"/>
      <c r="C8" s="35"/>
      <c r="D8" s="29"/>
      <c r="E8" s="35"/>
      <c r="F8" s="27"/>
      <c r="G8" s="35"/>
      <c r="H8" s="35"/>
      <c r="I8" s="35"/>
      <c r="J8" s="35"/>
      <c r="K8" s="35"/>
      <c r="L8" s="35"/>
      <c r="M8" s="29"/>
      <c r="N8" s="35"/>
      <c r="O8" s="27"/>
      <c r="P8" s="35"/>
      <c r="Q8" s="35"/>
      <c r="R8" s="36"/>
    </row>
    <row r="9" spans="1:66" s="1" customFormat="1" ht="14.45" customHeight="1">
      <c r="B9" s="34"/>
      <c r="C9" s="35"/>
      <c r="D9" s="29"/>
      <c r="E9" s="35"/>
      <c r="F9" s="27"/>
      <c r="G9" s="35"/>
      <c r="H9" s="35"/>
      <c r="I9" s="35"/>
      <c r="J9" s="35"/>
      <c r="K9" s="35"/>
      <c r="L9" s="35"/>
      <c r="M9" s="29"/>
      <c r="N9" s="35"/>
      <c r="O9" s="219"/>
      <c r="P9" s="220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/>
      <c r="E11" s="35"/>
      <c r="F11" s="35"/>
      <c r="G11" s="35"/>
      <c r="H11" s="35"/>
      <c r="I11" s="35"/>
      <c r="J11" s="35"/>
      <c r="K11" s="35"/>
      <c r="L11" s="35"/>
      <c r="M11" s="29"/>
      <c r="N11" s="35"/>
      <c r="O11" s="174"/>
      <c r="P11" s="174"/>
      <c r="Q11" s="35"/>
      <c r="R11" s="36"/>
    </row>
    <row r="12" spans="1:66" s="1" customFormat="1" ht="18" customHeight="1">
      <c r="B12" s="34"/>
      <c r="C12" s="35"/>
      <c r="D12" s="35"/>
      <c r="E12" s="27"/>
      <c r="F12" s="35"/>
      <c r="G12" s="35"/>
      <c r="H12" s="35"/>
      <c r="I12" s="35"/>
      <c r="J12" s="35"/>
      <c r="K12" s="35"/>
      <c r="L12" s="35"/>
      <c r="M12" s="29"/>
      <c r="N12" s="35"/>
      <c r="O12" s="174"/>
      <c r="P12" s="174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/>
      <c r="E14" s="35"/>
      <c r="F14" s="35"/>
      <c r="G14" s="35"/>
      <c r="H14" s="35"/>
      <c r="I14" s="35"/>
      <c r="J14" s="35"/>
      <c r="K14" s="35"/>
      <c r="L14" s="35"/>
      <c r="M14" s="29"/>
      <c r="N14" s="35"/>
      <c r="O14" s="214"/>
      <c r="P14" s="174"/>
      <c r="Q14" s="35"/>
      <c r="R14" s="36"/>
    </row>
    <row r="15" spans="1:66" s="1" customFormat="1" ht="18" customHeight="1">
      <c r="B15" s="34"/>
      <c r="C15" s="35"/>
      <c r="D15" s="35"/>
      <c r="E15" s="214"/>
      <c r="F15" s="221"/>
      <c r="G15" s="221"/>
      <c r="H15" s="221"/>
      <c r="I15" s="221"/>
      <c r="J15" s="221"/>
      <c r="K15" s="221"/>
      <c r="L15" s="221"/>
      <c r="M15" s="29"/>
      <c r="N15" s="35"/>
      <c r="O15" s="214"/>
      <c r="P15" s="174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/>
      <c r="E17" s="35"/>
      <c r="F17" s="35"/>
      <c r="G17" s="35"/>
      <c r="H17" s="35"/>
      <c r="I17" s="35"/>
      <c r="J17" s="35"/>
      <c r="K17" s="35"/>
      <c r="L17" s="35"/>
      <c r="M17" s="29"/>
      <c r="N17" s="35"/>
      <c r="O17" s="174"/>
      <c r="P17" s="174"/>
      <c r="Q17" s="35"/>
      <c r="R17" s="36"/>
    </row>
    <row r="18" spans="2:18" s="1" customFormat="1" ht="18" customHeight="1">
      <c r="B18" s="34"/>
      <c r="C18" s="35"/>
      <c r="D18" s="35"/>
      <c r="E18" s="27"/>
      <c r="F18" s="35"/>
      <c r="G18" s="35"/>
      <c r="H18" s="35"/>
      <c r="I18" s="35"/>
      <c r="J18" s="35"/>
      <c r="K18" s="35"/>
      <c r="L18" s="35"/>
      <c r="M18" s="29"/>
      <c r="N18" s="35"/>
      <c r="O18" s="174"/>
      <c r="P18" s="174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/>
      <c r="E20" s="35"/>
      <c r="F20" s="35"/>
      <c r="G20" s="35"/>
      <c r="H20" s="35"/>
      <c r="I20" s="35"/>
      <c r="J20" s="35"/>
      <c r="K20" s="35"/>
      <c r="L20" s="35"/>
      <c r="M20" s="29"/>
      <c r="N20" s="35"/>
      <c r="O20" s="174"/>
      <c r="P20" s="174"/>
      <c r="Q20" s="35"/>
      <c r="R20" s="36"/>
    </row>
    <row r="21" spans="2:18" s="1" customFormat="1" ht="18" customHeight="1">
      <c r="B21" s="34"/>
      <c r="C21" s="35"/>
      <c r="D21" s="35"/>
      <c r="E21" s="27"/>
      <c r="F21" s="35"/>
      <c r="G21" s="35"/>
      <c r="H21" s="35"/>
      <c r="I21" s="35"/>
      <c r="J21" s="35"/>
      <c r="K21" s="35"/>
      <c r="L21" s="35"/>
      <c r="M21" s="29"/>
      <c r="N21" s="35"/>
      <c r="O21" s="174"/>
      <c r="P21" s="174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79"/>
      <c r="F24" s="179"/>
      <c r="G24" s="179"/>
      <c r="H24" s="179"/>
      <c r="I24" s="179"/>
      <c r="J24" s="179"/>
      <c r="K24" s="179"/>
      <c r="L24" s="179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3"/>
      <c r="E27" s="35"/>
      <c r="F27" s="35"/>
      <c r="G27" s="35"/>
      <c r="H27" s="35"/>
      <c r="I27" s="35"/>
      <c r="J27" s="35"/>
      <c r="K27" s="35"/>
      <c r="L27" s="35"/>
      <c r="M27" s="180"/>
      <c r="N27" s="180"/>
      <c r="O27" s="180"/>
      <c r="P27" s="180"/>
      <c r="Q27" s="35"/>
      <c r="R27" s="36"/>
    </row>
    <row r="28" spans="2:18" s="1" customFormat="1" ht="14.45" customHeight="1">
      <c r="B28" s="34"/>
      <c r="C28" s="35"/>
      <c r="D28" s="33"/>
      <c r="E28" s="35"/>
      <c r="F28" s="35"/>
      <c r="G28" s="35"/>
      <c r="H28" s="35"/>
      <c r="I28" s="35"/>
      <c r="J28" s="35"/>
      <c r="K28" s="35"/>
      <c r="L28" s="35"/>
      <c r="M28" s="180"/>
      <c r="N28" s="180"/>
      <c r="O28" s="180"/>
      <c r="P28" s="180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4"/>
      <c r="E30" s="35"/>
      <c r="F30" s="35"/>
      <c r="G30" s="35"/>
      <c r="H30" s="35"/>
      <c r="I30" s="35"/>
      <c r="J30" s="35"/>
      <c r="K30" s="35"/>
      <c r="L30" s="35"/>
      <c r="M30" s="222"/>
      <c r="N30" s="217"/>
      <c r="O30" s="217"/>
      <c r="P30" s="217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/>
      <c r="E32" s="41"/>
      <c r="F32" s="42"/>
      <c r="G32" s="115"/>
      <c r="H32" s="218"/>
      <c r="I32" s="217"/>
      <c r="J32" s="217"/>
      <c r="K32" s="35"/>
      <c r="L32" s="35"/>
      <c r="M32" s="218"/>
      <c r="N32" s="217"/>
      <c r="O32" s="217"/>
      <c r="P32" s="217"/>
      <c r="Q32" s="35"/>
      <c r="R32" s="36"/>
    </row>
    <row r="33" spans="2:18" s="1" customFormat="1" ht="14.45" customHeight="1">
      <c r="B33" s="34"/>
      <c r="C33" s="35"/>
      <c r="D33" s="35"/>
      <c r="E33" s="41"/>
      <c r="F33" s="42"/>
      <c r="G33" s="115"/>
      <c r="H33" s="218"/>
      <c r="I33" s="217"/>
      <c r="J33" s="217"/>
      <c r="K33" s="35"/>
      <c r="L33" s="35"/>
      <c r="M33" s="218"/>
      <c r="N33" s="217"/>
      <c r="O33" s="217"/>
      <c r="P33" s="217"/>
      <c r="Q33" s="35"/>
      <c r="R33" s="36"/>
    </row>
    <row r="34" spans="2:18" s="1" customFormat="1" ht="14.45" hidden="1" customHeight="1">
      <c r="B34" s="34"/>
      <c r="C34" s="35"/>
      <c r="D34" s="35"/>
      <c r="E34" s="41"/>
      <c r="F34" s="42"/>
      <c r="G34" s="115"/>
      <c r="H34" s="218"/>
      <c r="I34" s="217"/>
      <c r="J34" s="217"/>
      <c r="K34" s="35"/>
      <c r="L34" s="35"/>
      <c r="M34" s="218"/>
      <c r="N34" s="217"/>
      <c r="O34" s="217"/>
      <c r="P34" s="217"/>
      <c r="Q34" s="35"/>
      <c r="R34" s="36"/>
    </row>
    <row r="35" spans="2:18" s="1" customFormat="1" ht="14.45" hidden="1" customHeight="1">
      <c r="B35" s="34"/>
      <c r="C35" s="35"/>
      <c r="D35" s="35"/>
      <c r="E35" s="41"/>
      <c r="F35" s="42"/>
      <c r="G35" s="115"/>
      <c r="H35" s="218"/>
      <c r="I35" s="217"/>
      <c r="J35" s="217"/>
      <c r="K35" s="35"/>
      <c r="L35" s="35"/>
      <c r="M35" s="218"/>
      <c r="N35" s="217"/>
      <c r="O35" s="217"/>
      <c r="P35" s="217"/>
      <c r="Q35" s="35"/>
      <c r="R35" s="36"/>
    </row>
    <row r="36" spans="2:18" s="1" customFormat="1" ht="14.45" hidden="1" customHeight="1">
      <c r="B36" s="34"/>
      <c r="C36" s="35"/>
      <c r="D36" s="35"/>
      <c r="E36" s="41"/>
      <c r="F36" s="42"/>
      <c r="G36" s="115"/>
      <c r="H36" s="218"/>
      <c r="I36" s="217"/>
      <c r="J36" s="217"/>
      <c r="K36" s="35"/>
      <c r="L36" s="35"/>
      <c r="M36" s="218"/>
      <c r="N36" s="217"/>
      <c r="O36" s="217"/>
      <c r="P36" s="217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45"/>
      <c r="D38" s="46"/>
      <c r="E38" s="47"/>
      <c r="F38" s="47"/>
      <c r="G38" s="116"/>
      <c r="H38" s="48"/>
      <c r="I38" s="47"/>
      <c r="J38" s="47"/>
      <c r="K38" s="47"/>
      <c r="L38" s="201"/>
      <c r="M38" s="201"/>
      <c r="N38" s="201"/>
      <c r="O38" s="201"/>
      <c r="P38" s="224"/>
      <c r="Q38" s="45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5">
      <c r="B50" s="34"/>
      <c r="C50" s="35"/>
      <c r="D50" s="49"/>
      <c r="E50" s="50"/>
      <c r="F50" s="50"/>
      <c r="G50" s="50"/>
      <c r="H50" s="51"/>
      <c r="I50" s="35"/>
      <c r="J50" s="49"/>
      <c r="K50" s="50"/>
      <c r="L50" s="50"/>
      <c r="M50" s="50"/>
      <c r="N50" s="50"/>
      <c r="O50" s="50"/>
      <c r="P50" s="51"/>
      <c r="Q50" s="35"/>
      <c r="R50" s="36"/>
    </row>
    <row r="51" spans="2:18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 ht="15">
      <c r="B59" s="34"/>
      <c r="C59" s="35"/>
      <c r="D59" s="54"/>
      <c r="E59" s="55"/>
      <c r="F59" s="55"/>
      <c r="G59" s="56"/>
      <c r="H59" s="57"/>
      <c r="I59" s="35"/>
      <c r="J59" s="54"/>
      <c r="K59" s="55"/>
      <c r="L59" s="55"/>
      <c r="M59" s="55"/>
      <c r="N59" s="56"/>
      <c r="O59" s="55"/>
      <c r="P59" s="57"/>
      <c r="Q59" s="35"/>
      <c r="R59" s="36"/>
    </row>
    <row r="60" spans="2:18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5">
      <c r="B61" s="34"/>
      <c r="C61" s="35"/>
      <c r="D61" s="49"/>
      <c r="E61" s="50"/>
      <c r="F61" s="50"/>
      <c r="G61" s="50"/>
      <c r="H61" s="51"/>
      <c r="I61" s="35"/>
      <c r="J61" s="49"/>
      <c r="K61" s="50"/>
      <c r="L61" s="50"/>
      <c r="M61" s="50"/>
      <c r="N61" s="50"/>
      <c r="O61" s="50"/>
      <c r="P61" s="51"/>
      <c r="Q61" s="35"/>
      <c r="R61" s="36"/>
    </row>
    <row r="62" spans="2:18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18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18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18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18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18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18" s="1" customFormat="1" ht="15">
      <c r="B70" s="34"/>
      <c r="C70" s="35"/>
      <c r="D70" s="54"/>
      <c r="E70" s="55"/>
      <c r="F70" s="55"/>
      <c r="G70" s="56"/>
      <c r="H70" s="57"/>
      <c r="I70" s="35"/>
      <c r="J70" s="54"/>
      <c r="K70" s="55"/>
      <c r="L70" s="55"/>
      <c r="M70" s="55"/>
      <c r="N70" s="56"/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83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/>
      <c r="D78" s="35"/>
      <c r="E78" s="35"/>
      <c r="F78" s="215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35"/>
      <c r="R78" s="36"/>
    </row>
    <row r="79" spans="2:18" s="1" customFormat="1" ht="36.950000000000003" customHeight="1">
      <c r="B79" s="34"/>
      <c r="C79" s="68"/>
      <c r="D79" s="35"/>
      <c r="E79" s="35"/>
      <c r="F79" s="20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/>
      <c r="D81" s="35"/>
      <c r="E81" s="35"/>
      <c r="F81" s="27"/>
      <c r="G81" s="35"/>
      <c r="H81" s="35"/>
      <c r="I81" s="35"/>
      <c r="J81" s="35"/>
      <c r="K81" s="29"/>
      <c r="L81" s="35"/>
      <c r="M81" s="220"/>
      <c r="N81" s="220"/>
      <c r="O81" s="220"/>
      <c r="P81" s="220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29"/>
      <c r="D83" s="35"/>
      <c r="E83" s="35"/>
      <c r="F83" s="27"/>
      <c r="G83" s="35"/>
      <c r="H83" s="35"/>
      <c r="I83" s="35"/>
      <c r="J83" s="35"/>
      <c r="K83" s="29"/>
      <c r="L83" s="35"/>
      <c r="M83" s="174"/>
      <c r="N83" s="174"/>
      <c r="O83" s="174"/>
      <c r="P83" s="174"/>
      <c r="Q83" s="174"/>
      <c r="R83" s="36"/>
    </row>
    <row r="84" spans="2:47" s="1" customFormat="1" ht="14.45" customHeight="1">
      <c r="B84" s="34"/>
      <c r="C84" s="29"/>
      <c r="D84" s="35"/>
      <c r="E84" s="35"/>
      <c r="F84" s="27"/>
      <c r="G84" s="35"/>
      <c r="H84" s="35"/>
      <c r="I84" s="35"/>
      <c r="J84" s="35"/>
      <c r="K84" s="29"/>
      <c r="L84" s="35"/>
      <c r="M84" s="174"/>
      <c r="N84" s="174"/>
      <c r="O84" s="174"/>
      <c r="P84" s="174"/>
      <c r="Q84" s="174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27"/>
      <c r="D86" s="228"/>
      <c r="E86" s="228"/>
      <c r="F86" s="228"/>
      <c r="G86" s="228"/>
      <c r="H86" s="45"/>
      <c r="I86" s="45"/>
      <c r="J86" s="45"/>
      <c r="K86" s="45"/>
      <c r="L86" s="45"/>
      <c r="M86" s="45"/>
      <c r="N86" s="227"/>
      <c r="O86" s="228"/>
      <c r="P86" s="228"/>
      <c r="Q86" s="22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7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94"/>
      <c r="O88" s="229"/>
      <c r="P88" s="229"/>
      <c r="Q88" s="229"/>
      <c r="R88" s="36"/>
      <c r="AU88" s="17" t="s">
        <v>97</v>
      </c>
    </row>
    <row r="89" spans="2:47" s="6" customFormat="1" ht="24.95" customHeight="1">
      <c r="B89" s="118"/>
      <c r="C89" s="119"/>
      <c r="D89" s="120"/>
      <c r="E89" s="119"/>
      <c r="F89" s="119"/>
      <c r="G89" s="119"/>
      <c r="H89" s="119"/>
      <c r="I89" s="119"/>
      <c r="J89" s="119"/>
      <c r="K89" s="119"/>
      <c r="L89" s="119"/>
      <c r="M89" s="119"/>
      <c r="N89" s="225"/>
      <c r="O89" s="226"/>
      <c r="P89" s="226"/>
      <c r="Q89" s="226"/>
      <c r="R89" s="121"/>
    </row>
    <row r="90" spans="2:47" s="7" customFormat="1" ht="19.899999999999999" customHeight="1">
      <c r="B90" s="122"/>
      <c r="C90" s="123"/>
      <c r="D90" s="100"/>
      <c r="E90" s="123"/>
      <c r="F90" s="123"/>
      <c r="G90" s="123"/>
      <c r="H90" s="123"/>
      <c r="I90" s="123"/>
      <c r="J90" s="123"/>
      <c r="K90" s="123"/>
      <c r="L90" s="123"/>
      <c r="M90" s="123"/>
      <c r="N90" s="190"/>
      <c r="O90" s="223"/>
      <c r="P90" s="223"/>
      <c r="Q90" s="223"/>
      <c r="R90" s="124"/>
    </row>
    <row r="91" spans="2:47" s="7" customFormat="1" ht="19.899999999999999" customHeight="1">
      <c r="B91" s="122"/>
      <c r="C91" s="123"/>
      <c r="D91" s="100"/>
      <c r="E91" s="123"/>
      <c r="F91" s="123"/>
      <c r="G91" s="123"/>
      <c r="H91" s="123"/>
      <c r="I91" s="123"/>
      <c r="J91" s="123"/>
      <c r="K91" s="123"/>
      <c r="L91" s="123"/>
      <c r="M91" s="123"/>
      <c r="N91" s="190"/>
      <c r="O91" s="223"/>
      <c r="P91" s="223"/>
      <c r="Q91" s="223"/>
      <c r="R91" s="124"/>
    </row>
    <row r="92" spans="2:47" s="7" customFormat="1" ht="19.899999999999999" customHeight="1">
      <c r="B92" s="122"/>
      <c r="C92" s="123"/>
      <c r="D92" s="100"/>
      <c r="E92" s="123"/>
      <c r="F92" s="123"/>
      <c r="G92" s="123"/>
      <c r="H92" s="123"/>
      <c r="I92" s="123"/>
      <c r="J92" s="123"/>
      <c r="K92" s="123"/>
      <c r="L92" s="123"/>
      <c r="M92" s="123"/>
      <c r="N92" s="190"/>
      <c r="O92" s="223"/>
      <c r="P92" s="223"/>
      <c r="Q92" s="223"/>
      <c r="R92" s="124"/>
    </row>
    <row r="93" spans="2:47" s="7" customFormat="1" ht="19.899999999999999" customHeight="1">
      <c r="B93" s="122"/>
      <c r="C93" s="123"/>
      <c r="D93" s="100"/>
      <c r="E93" s="123"/>
      <c r="F93" s="123"/>
      <c r="G93" s="123"/>
      <c r="H93" s="123"/>
      <c r="I93" s="123"/>
      <c r="J93" s="123"/>
      <c r="K93" s="123"/>
      <c r="L93" s="123"/>
      <c r="M93" s="123"/>
      <c r="N93" s="190"/>
      <c r="O93" s="223"/>
      <c r="P93" s="223"/>
      <c r="Q93" s="223"/>
      <c r="R93" s="124"/>
    </row>
    <row r="94" spans="2:47" s="7" customFormat="1" ht="19.899999999999999" customHeight="1">
      <c r="B94" s="122"/>
      <c r="C94" s="123"/>
      <c r="D94" s="100"/>
      <c r="E94" s="123"/>
      <c r="F94" s="123"/>
      <c r="G94" s="123"/>
      <c r="H94" s="123"/>
      <c r="I94" s="123"/>
      <c r="J94" s="123"/>
      <c r="K94" s="123"/>
      <c r="L94" s="123"/>
      <c r="M94" s="123"/>
      <c r="N94" s="190"/>
      <c r="O94" s="223"/>
      <c r="P94" s="223"/>
      <c r="Q94" s="223"/>
      <c r="R94" s="124"/>
    </row>
    <row r="95" spans="2:47" s="6" customFormat="1" ht="24.95" customHeight="1">
      <c r="B95" s="118"/>
      <c r="C95" s="119"/>
      <c r="D95" s="120"/>
      <c r="E95" s="119"/>
      <c r="F95" s="119"/>
      <c r="G95" s="119"/>
      <c r="H95" s="119"/>
      <c r="I95" s="119"/>
      <c r="J95" s="119"/>
      <c r="K95" s="119"/>
      <c r="L95" s="119"/>
      <c r="M95" s="119"/>
      <c r="N95" s="225"/>
      <c r="O95" s="226"/>
      <c r="P95" s="226"/>
      <c r="Q95" s="226"/>
      <c r="R95" s="121"/>
    </row>
    <row r="96" spans="2:47" s="7" customFormat="1" ht="19.899999999999999" customHeight="1">
      <c r="B96" s="122"/>
      <c r="C96" s="123"/>
      <c r="D96" s="100"/>
      <c r="E96" s="123"/>
      <c r="F96" s="123"/>
      <c r="G96" s="123"/>
      <c r="H96" s="123"/>
      <c r="I96" s="123"/>
      <c r="J96" s="123"/>
      <c r="K96" s="123"/>
      <c r="L96" s="123"/>
      <c r="M96" s="123"/>
      <c r="N96" s="190"/>
      <c r="O96" s="223"/>
      <c r="P96" s="223"/>
      <c r="Q96" s="223"/>
      <c r="R96" s="124"/>
    </row>
    <row r="97" spans="2:65" s="6" customFormat="1" ht="21.75" customHeight="1">
      <c r="B97" s="118"/>
      <c r="C97" s="119"/>
      <c r="D97" s="120"/>
      <c r="E97" s="119"/>
      <c r="F97" s="119"/>
      <c r="G97" s="119"/>
      <c r="H97" s="119"/>
      <c r="I97" s="119"/>
      <c r="J97" s="119"/>
      <c r="K97" s="119"/>
      <c r="L97" s="119"/>
      <c r="M97" s="119"/>
      <c r="N97" s="232"/>
      <c r="O97" s="226"/>
      <c r="P97" s="226"/>
      <c r="Q97" s="226"/>
      <c r="R97" s="121"/>
    </row>
    <row r="98" spans="2:65" s="1" customFormat="1" ht="21.75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65" s="1" customFormat="1" ht="29.25" customHeight="1">
      <c r="B99" s="34"/>
      <c r="C99" s="117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229"/>
      <c r="O99" s="247"/>
      <c r="P99" s="247"/>
      <c r="Q99" s="247"/>
      <c r="R99" s="36"/>
      <c r="T99" s="125"/>
      <c r="U99" s="126" t="s">
        <v>33</v>
      </c>
    </row>
    <row r="100" spans="2:65" s="1" customFormat="1" ht="18" customHeight="1">
      <c r="B100" s="127"/>
      <c r="C100" s="128"/>
      <c r="D100" s="187"/>
      <c r="E100" s="251"/>
      <c r="F100" s="251"/>
      <c r="G100" s="251"/>
      <c r="H100" s="251"/>
      <c r="I100" s="128"/>
      <c r="J100" s="128"/>
      <c r="K100" s="128"/>
      <c r="L100" s="128"/>
      <c r="M100" s="128"/>
      <c r="N100" s="189"/>
      <c r="O100" s="250"/>
      <c r="P100" s="250"/>
      <c r="Q100" s="250"/>
      <c r="R100" s="130"/>
      <c r="S100" s="128"/>
      <c r="T100" s="131"/>
      <c r="U100" s="132" t="s">
        <v>36</v>
      </c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4" t="s">
        <v>98</v>
      </c>
      <c r="AZ100" s="133"/>
      <c r="BA100" s="133"/>
      <c r="BB100" s="133"/>
      <c r="BC100" s="133"/>
      <c r="BD100" s="133"/>
      <c r="BE100" s="135">
        <f t="shared" ref="BE100:BE105" si="0">IF(U100="základná",N100,0)</f>
        <v>0</v>
      </c>
      <c r="BF100" s="135">
        <f t="shared" ref="BF100:BF105" si="1">IF(U100="znížená",N100,0)</f>
        <v>0</v>
      </c>
      <c r="BG100" s="135">
        <f t="shared" ref="BG100:BG105" si="2">IF(U100="zákl. prenesená",N100,0)</f>
        <v>0</v>
      </c>
      <c r="BH100" s="135">
        <f t="shared" ref="BH100:BH105" si="3">IF(U100="zníž. prenesená",N100,0)</f>
        <v>0</v>
      </c>
      <c r="BI100" s="135">
        <f t="shared" ref="BI100:BI105" si="4">IF(U100="nulová",N100,0)</f>
        <v>0</v>
      </c>
      <c r="BJ100" s="134" t="s">
        <v>77</v>
      </c>
      <c r="BK100" s="133"/>
      <c r="BL100" s="133"/>
      <c r="BM100" s="133"/>
    </row>
    <row r="101" spans="2:65" s="1" customFormat="1" ht="18" customHeight="1">
      <c r="B101" s="127"/>
      <c r="C101" s="128"/>
      <c r="D101" s="187"/>
      <c r="E101" s="251"/>
      <c r="F101" s="251"/>
      <c r="G101" s="251"/>
      <c r="H101" s="251"/>
      <c r="I101" s="128"/>
      <c r="J101" s="128"/>
      <c r="K101" s="128"/>
      <c r="L101" s="128"/>
      <c r="M101" s="128"/>
      <c r="N101" s="189"/>
      <c r="O101" s="250"/>
      <c r="P101" s="250"/>
      <c r="Q101" s="250"/>
      <c r="R101" s="130"/>
      <c r="S101" s="128"/>
      <c r="T101" s="131"/>
      <c r="U101" s="132" t="s">
        <v>36</v>
      </c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4" t="s">
        <v>98</v>
      </c>
      <c r="AZ101" s="133"/>
      <c r="BA101" s="133"/>
      <c r="BB101" s="133"/>
      <c r="BC101" s="133"/>
      <c r="BD101" s="133"/>
      <c r="BE101" s="135">
        <f t="shared" si="0"/>
        <v>0</v>
      </c>
      <c r="BF101" s="135">
        <f t="shared" si="1"/>
        <v>0</v>
      </c>
      <c r="BG101" s="135">
        <f t="shared" si="2"/>
        <v>0</v>
      </c>
      <c r="BH101" s="135">
        <f t="shared" si="3"/>
        <v>0</v>
      </c>
      <c r="BI101" s="135">
        <f t="shared" si="4"/>
        <v>0</v>
      </c>
      <c r="BJ101" s="134" t="s">
        <v>77</v>
      </c>
      <c r="BK101" s="133"/>
      <c r="BL101" s="133"/>
      <c r="BM101" s="133"/>
    </row>
    <row r="102" spans="2:65" s="1" customFormat="1" ht="18" customHeight="1">
      <c r="B102" s="127"/>
      <c r="C102" s="128"/>
      <c r="D102" s="187"/>
      <c r="E102" s="251"/>
      <c r="F102" s="251"/>
      <c r="G102" s="251"/>
      <c r="H102" s="251"/>
      <c r="I102" s="128"/>
      <c r="J102" s="128"/>
      <c r="K102" s="128"/>
      <c r="L102" s="128"/>
      <c r="M102" s="128"/>
      <c r="N102" s="189"/>
      <c r="O102" s="250"/>
      <c r="P102" s="250"/>
      <c r="Q102" s="250"/>
      <c r="R102" s="130"/>
      <c r="S102" s="128"/>
      <c r="T102" s="131"/>
      <c r="U102" s="132" t="s">
        <v>36</v>
      </c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4" t="s">
        <v>98</v>
      </c>
      <c r="AZ102" s="133"/>
      <c r="BA102" s="133"/>
      <c r="BB102" s="133"/>
      <c r="BC102" s="133"/>
      <c r="BD102" s="133"/>
      <c r="BE102" s="135">
        <f t="shared" si="0"/>
        <v>0</v>
      </c>
      <c r="BF102" s="135">
        <f t="shared" si="1"/>
        <v>0</v>
      </c>
      <c r="BG102" s="135">
        <f t="shared" si="2"/>
        <v>0</v>
      </c>
      <c r="BH102" s="135">
        <f t="shared" si="3"/>
        <v>0</v>
      </c>
      <c r="BI102" s="135">
        <f t="shared" si="4"/>
        <v>0</v>
      </c>
      <c r="BJ102" s="134" t="s">
        <v>77</v>
      </c>
      <c r="BK102" s="133"/>
      <c r="BL102" s="133"/>
      <c r="BM102" s="133"/>
    </row>
    <row r="103" spans="2:65" s="1" customFormat="1" ht="18" customHeight="1">
      <c r="B103" s="127"/>
      <c r="C103" s="128"/>
      <c r="D103" s="187"/>
      <c r="E103" s="251"/>
      <c r="F103" s="251"/>
      <c r="G103" s="251"/>
      <c r="H103" s="251"/>
      <c r="I103" s="128"/>
      <c r="J103" s="128"/>
      <c r="K103" s="128"/>
      <c r="L103" s="128"/>
      <c r="M103" s="128"/>
      <c r="N103" s="189"/>
      <c r="O103" s="250"/>
      <c r="P103" s="250"/>
      <c r="Q103" s="250"/>
      <c r="R103" s="130"/>
      <c r="S103" s="128"/>
      <c r="T103" s="131"/>
      <c r="U103" s="132" t="s">
        <v>36</v>
      </c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4" t="s">
        <v>98</v>
      </c>
      <c r="AZ103" s="133"/>
      <c r="BA103" s="133"/>
      <c r="BB103" s="133"/>
      <c r="BC103" s="133"/>
      <c r="BD103" s="133"/>
      <c r="BE103" s="135">
        <f t="shared" si="0"/>
        <v>0</v>
      </c>
      <c r="BF103" s="135">
        <f t="shared" si="1"/>
        <v>0</v>
      </c>
      <c r="BG103" s="135">
        <f t="shared" si="2"/>
        <v>0</v>
      </c>
      <c r="BH103" s="135">
        <f t="shared" si="3"/>
        <v>0</v>
      </c>
      <c r="BI103" s="135">
        <f t="shared" si="4"/>
        <v>0</v>
      </c>
      <c r="BJ103" s="134" t="s">
        <v>77</v>
      </c>
      <c r="BK103" s="133"/>
      <c r="BL103" s="133"/>
      <c r="BM103" s="133"/>
    </row>
    <row r="104" spans="2:65" s="1" customFormat="1" ht="18" customHeight="1">
      <c r="B104" s="127"/>
      <c r="C104" s="128"/>
      <c r="D104" s="187"/>
      <c r="E104" s="251"/>
      <c r="F104" s="251"/>
      <c r="G104" s="251"/>
      <c r="H104" s="251"/>
      <c r="I104" s="128"/>
      <c r="J104" s="128"/>
      <c r="K104" s="128"/>
      <c r="L104" s="128"/>
      <c r="M104" s="128"/>
      <c r="N104" s="189"/>
      <c r="O104" s="250"/>
      <c r="P104" s="250"/>
      <c r="Q104" s="250"/>
      <c r="R104" s="130"/>
      <c r="S104" s="128"/>
      <c r="T104" s="131"/>
      <c r="U104" s="132" t="s">
        <v>36</v>
      </c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4" t="s">
        <v>98</v>
      </c>
      <c r="AZ104" s="133"/>
      <c r="BA104" s="133"/>
      <c r="BB104" s="133"/>
      <c r="BC104" s="133"/>
      <c r="BD104" s="133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77</v>
      </c>
      <c r="BK104" s="133"/>
      <c r="BL104" s="133"/>
      <c r="BM104" s="133"/>
    </row>
    <row r="105" spans="2:65" s="1" customFormat="1" ht="18" customHeight="1">
      <c r="B105" s="127"/>
      <c r="C105" s="128"/>
      <c r="D105" s="129"/>
      <c r="E105" s="128"/>
      <c r="F105" s="128"/>
      <c r="G105" s="128"/>
      <c r="H105" s="128"/>
      <c r="I105" s="128"/>
      <c r="J105" s="128"/>
      <c r="K105" s="128"/>
      <c r="L105" s="128"/>
      <c r="M105" s="128"/>
      <c r="N105" s="189"/>
      <c r="O105" s="250"/>
      <c r="P105" s="250"/>
      <c r="Q105" s="250"/>
      <c r="R105" s="130"/>
      <c r="S105" s="128"/>
      <c r="T105" s="136"/>
      <c r="U105" s="137" t="s">
        <v>36</v>
      </c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4" t="s">
        <v>99</v>
      </c>
      <c r="AZ105" s="133"/>
      <c r="BA105" s="133"/>
      <c r="BB105" s="133"/>
      <c r="BC105" s="133"/>
      <c r="BD105" s="133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77</v>
      </c>
      <c r="BK105" s="133"/>
      <c r="BL105" s="133"/>
      <c r="BM105" s="133"/>
    </row>
    <row r="106" spans="2:65" s="1" customForma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65" s="1" customFormat="1" ht="29.25" customHeight="1">
      <c r="B107" s="34"/>
      <c r="C107" s="111"/>
      <c r="D107" s="45"/>
      <c r="E107" s="45"/>
      <c r="F107" s="45"/>
      <c r="G107" s="45"/>
      <c r="H107" s="45"/>
      <c r="I107" s="45"/>
      <c r="J107" s="45"/>
      <c r="K107" s="45"/>
      <c r="L107" s="195"/>
      <c r="M107" s="195"/>
      <c r="N107" s="195"/>
      <c r="O107" s="195"/>
      <c r="P107" s="195"/>
      <c r="Q107" s="195"/>
      <c r="R107" s="36"/>
    </row>
    <row r="108" spans="2:65" s="1" customFormat="1" ht="6.95" customHeight="1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12" spans="2:65" s="1" customFormat="1" ht="6.95" customHeight="1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spans="2:65" s="1" customFormat="1" ht="36.950000000000003" customHeight="1">
      <c r="B113" s="34"/>
      <c r="C113" s="183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36"/>
    </row>
    <row r="114" spans="2:65" s="1" customFormat="1" ht="6.9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30" customHeight="1">
      <c r="B115" s="34"/>
      <c r="C115" s="29"/>
      <c r="D115" s="35"/>
      <c r="E115" s="35"/>
      <c r="F115" s="215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35"/>
      <c r="R115" s="36"/>
    </row>
    <row r="116" spans="2:65" s="1" customFormat="1" ht="36.950000000000003" customHeight="1">
      <c r="B116" s="34"/>
      <c r="C116" s="68"/>
      <c r="D116" s="35"/>
      <c r="E116" s="35"/>
      <c r="F116" s="20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 ht="18" customHeight="1">
      <c r="B118" s="34"/>
      <c r="C118" s="29"/>
      <c r="D118" s="35"/>
      <c r="E118" s="35"/>
      <c r="F118" s="27"/>
      <c r="G118" s="35"/>
      <c r="H118" s="35"/>
      <c r="I118" s="35"/>
      <c r="J118" s="35"/>
      <c r="K118" s="29"/>
      <c r="L118" s="35"/>
      <c r="M118" s="220"/>
      <c r="N118" s="220"/>
      <c r="O118" s="220"/>
      <c r="P118" s="220"/>
      <c r="Q118" s="35"/>
      <c r="R118" s="36"/>
    </row>
    <row r="119" spans="2:65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1" customFormat="1" ht="15">
      <c r="B120" s="34"/>
      <c r="C120" s="29"/>
      <c r="D120" s="35"/>
      <c r="E120" s="35"/>
      <c r="F120" s="27"/>
      <c r="G120" s="35"/>
      <c r="H120" s="35"/>
      <c r="I120" s="35"/>
      <c r="J120" s="35"/>
      <c r="K120" s="29"/>
      <c r="L120" s="35"/>
      <c r="M120" s="174"/>
      <c r="N120" s="174"/>
      <c r="O120" s="174"/>
      <c r="P120" s="174"/>
      <c r="Q120" s="174"/>
      <c r="R120" s="36"/>
    </row>
    <row r="121" spans="2:65" s="1" customFormat="1" ht="14.45" customHeight="1">
      <c r="B121" s="34"/>
      <c r="C121" s="29"/>
      <c r="D121" s="35"/>
      <c r="E121" s="35"/>
      <c r="F121" s="27"/>
      <c r="G121" s="35"/>
      <c r="H121" s="35"/>
      <c r="I121" s="35"/>
      <c r="J121" s="35"/>
      <c r="K121" s="29"/>
      <c r="L121" s="35"/>
      <c r="M121" s="174"/>
      <c r="N121" s="174"/>
      <c r="O121" s="174"/>
      <c r="P121" s="174"/>
      <c r="Q121" s="174"/>
      <c r="R121" s="36"/>
    </row>
    <row r="122" spans="2:65" s="1" customFormat="1" ht="10.35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5" s="8" customFormat="1" ht="29.25" customHeight="1">
      <c r="B123" s="138"/>
      <c r="C123" s="139"/>
      <c r="D123" s="140"/>
      <c r="E123" s="140"/>
      <c r="F123" s="248"/>
      <c r="G123" s="248"/>
      <c r="H123" s="248"/>
      <c r="I123" s="248"/>
      <c r="J123" s="140"/>
      <c r="K123" s="140"/>
      <c r="L123" s="236"/>
      <c r="M123" s="236"/>
      <c r="N123" s="248"/>
      <c r="O123" s="248"/>
      <c r="P123" s="248"/>
      <c r="Q123" s="252"/>
      <c r="R123" s="141"/>
      <c r="T123" s="74" t="s">
        <v>100</v>
      </c>
      <c r="U123" s="75" t="s">
        <v>33</v>
      </c>
      <c r="V123" s="75" t="s">
        <v>101</v>
      </c>
      <c r="W123" s="75" t="s">
        <v>102</v>
      </c>
      <c r="X123" s="75" t="s">
        <v>103</v>
      </c>
      <c r="Y123" s="75" t="s">
        <v>104</v>
      </c>
      <c r="Z123" s="75" t="s">
        <v>105</v>
      </c>
      <c r="AA123" s="76" t="s">
        <v>106</v>
      </c>
    </row>
    <row r="124" spans="2:65" s="1" customFormat="1" ht="29.25" customHeight="1">
      <c r="B124" s="34"/>
      <c r="C124" s="78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230"/>
      <c r="O124" s="231"/>
      <c r="P124" s="231"/>
      <c r="Q124" s="231"/>
      <c r="R124" s="36"/>
      <c r="T124" s="77"/>
      <c r="U124" s="50"/>
      <c r="V124" s="50"/>
      <c r="W124" s="142" t="e">
        <f>W125+W146+#REF!</f>
        <v>#REF!</v>
      </c>
      <c r="X124" s="50"/>
      <c r="Y124" s="142" t="e">
        <f>Y125+Y146+#REF!</f>
        <v>#REF!</v>
      </c>
      <c r="Z124" s="50"/>
      <c r="AA124" s="143" t="e">
        <f>AA125+AA146+#REF!</f>
        <v>#REF!</v>
      </c>
      <c r="AT124" s="17" t="s">
        <v>67</v>
      </c>
      <c r="AU124" s="17" t="s">
        <v>97</v>
      </c>
      <c r="BK124" s="144" t="e">
        <f>BK125+BK146+#REF!</f>
        <v>#REF!</v>
      </c>
    </row>
    <row r="125" spans="2:65" s="9" customFormat="1" ht="37.35" customHeight="1">
      <c r="B125" s="145"/>
      <c r="C125" s="146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232"/>
      <c r="O125" s="233"/>
      <c r="P125" s="233"/>
      <c r="Q125" s="233"/>
      <c r="R125" s="148"/>
      <c r="T125" s="149"/>
      <c r="U125" s="146"/>
      <c r="V125" s="146"/>
      <c r="W125" s="150">
        <f>W126+W130+W132+W135+W144</f>
        <v>0</v>
      </c>
      <c r="X125" s="146"/>
      <c r="Y125" s="150">
        <f>Y126+Y130+Y132+Y135+Y144</f>
        <v>0</v>
      </c>
      <c r="Z125" s="146"/>
      <c r="AA125" s="151">
        <f>AA126+AA130+AA132+AA135+AA144</f>
        <v>0</v>
      </c>
      <c r="AR125" s="152" t="s">
        <v>74</v>
      </c>
      <c r="AT125" s="153" t="s">
        <v>67</v>
      </c>
      <c r="AU125" s="153" t="s">
        <v>68</v>
      </c>
      <c r="AY125" s="152" t="s">
        <v>107</v>
      </c>
      <c r="BK125" s="154">
        <f>BK126+BK130+BK132+BK135+BK144</f>
        <v>0</v>
      </c>
    </row>
    <row r="126" spans="2:65" s="9" customFormat="1" ht="19.899999999999999" customHeight="1">
      <c r="B126" s="145"/>
      <c r="C126" s="146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234"/>
      <c r="O126" s="235"/>
      <c r="P126" s="235"/>
      <c r="Q126" s="235"/>
      <c r="R126" s="148"/>
      <c r="T126" s="149"/>
      <c r="U126" s="146"/>
      <c r="V126" s="146"/>
      <c r="W126" s="150">
        <f>SUM(W127:W129)</f>
        <v>0</v>
      </c>
      <c r="X126" s="146"/>
      <c r="Y126" s="150">
        <f>SUM(Y127:Y129)</f>
        <v>0</v>
      </c>
      <c r="Z126" s="146"/>
      <c r="AA126" s="151">
        <f>SUM(AA127:AA129)</f>
        <v>0</v>
      </c>
      <c r="AR126" s="152" t="s">
        <v>74</v>
      </c>
      <c r="AT126" s="153" t="s">
        <v>67</v>
      </c>
      <c r="AU126" s="153" t="s">
        <v>74</v>
      </c>
      <c r="AY126" s="152" t="s">
        <v>107</v>
      </c>
      <c r="BK126" s="154">
        <f>SUM(BK127:BK129)</f>
        <v>0</v>
      </c>
    </row>
    <row r="127" spans="2:65" s="1" customFormat="1" ht="31.5" customHeight="1">
      <c r="B127" s="127"/>
      <c r="C127" s="156"/>
      <c r="D127" s="156"/>
      <c r="E127" s="157"/>
      <c r="F127" s="238"/>
      <c r="G127" s="238"/>
      <c r="H127" s="238"/>
      <c r="I127" s="238"/>
      <c r="J127" s="158"/>
      <c r="K127" s="159"/>
      <c r="L127" s="241"/>
      <c r="M127" s="241"/>
      <c r="N127" s="237"/>
      <c r="O127" s="237"/>
      <c r="P127" s="237"/>
      <c r="Q127" s="237"/>
      <c r="R127" s="130"/>
      <c r="T127" s="161" t="s">
        <v>5</v>
      </c>
      <c r="U127" s="43" t="s">
        <v>36</v>
      </c>
      <c r="V127" s="35"/>
      <c r="W127" s="162">
        <f>V127*K127</f>
        <v>0</v>
      </c>
      <c r="X127" s="162">
        <v>0</v>
      </c>
      <c r="Y127" s="162">
        <f>X127*K127</f>
        <v>0</v>
      </c>
      <c r="Z127" s="162">
        <v>0</v>
      </c>
      <c r="AA127" s="163">
        <f>Z127*K127</f>
        <v>0</v>
      </c>
      <c r="AR127" s="17" t="s">
        <v>109</v>
      </c>
      <c r="AT127" s="17" t="s">
        <v>108</v>
      </c>
      <c r="AU127" s="17" t="s">
        <v>77</v>
      </c>
      <c r="AY127" s="17" t="s">
        <v>107</v>
      </c>
      <c r="BE127" s="104">
        <f>IF(U127="základná",N127,0)</f>
        <v>0</v>
      </c>
      <c r="BF127" s="104">
        <f>IF(U127="znížená",N127,0)</f>
        <v>0</v>
      </c>
      <c r="BG127" s="104">
        <f>IF(U127="zákl. prenesená",N127,0)</f>
        <v>0</v>
      </c>
      <c r="BH127" s="104">
        <f>IF(U127="zníž. prenesená",N127,0)</f>
        <v>0</v>
      </c>
      <c r="BI127" s="104">
        <f>IF(U127="nulová",N127,0)</f>
        <v>0</v>
      </c>
      <c r="BJ127" s="17" t="s">
        <v>77</v>
      </c>
      <c r="BK127" s="164">
        <f>ROUND(L127*K127,3)</f>
        <v>0</v>
      </c>
      <c r="BL127" s="17" t="s">
        <v>109</v>
      </c>
      <c r="BM127" s="17" t="s">
        <v>110</v>
      </c>
    </row>
    <row r="128" spans="2:65" s="1" customFormat="1" ht="31.5" customHeight="1">
      <c r="B128" s="127"/>
      <c r="C128" s="156"/>
      <c r="D128" s="156"/>
      <c r="E128" s="157"/>
      <c r="F128" s="238"/>
      <c r="G128" s="238"/>
      <c r="H128" s="238"/>
      <c r="I128" s="238"/>
      <c r="J128" s="158"/>
      <c r="K128" s="159"/>
      <c r="L128" s="241"/>
      <c r="M128" s="241"/>
      <c r="N128" s="237"/>
      <c r="O128" s="237"/>
      <c r="P128" s="237"/>
      <c r="Q128" s="237"/>
      <c r="R128" s="130"/>
      <c r="T128" s="161" t="s">
        <v>5</v>
      </c>
      <c r="U128" s="43" t="s">
        <v>36</v>
      </c>
      <c r="V128" s="35"/>
      <c r="W128" s="162">
        <f>V128*K128</f>
        <v>0</v>
      </c>
      <c r="X128" s="162">
        <v>0</v>
      </c>
      <c r="Y128" s="162">
        <f>X128*K128</f>
        <v>0</v>
      </c>
      <c r="Z128" s="162">
        <v>0</v>
      </c>
      <c r="AA128" s="163">
        <f>Z128*K128</f>
        <v>0</v>
      </c>
      <c r="AR128" s="17" t="s">
        <v>109</v>
      </c>
      <c r="AT128" s="17" t="s">
        <v>108</v>
      </c>
      <c r="AU128" s="17" t="s">
        <v>77</v>
      </c>
      <c r="AY128" s="17" t="s">
        <v>107</v>
      </c>
      <c r="BE128" s="104">
        <f>IF(U128="základná",N128,0)</f>
        <v>0</v>
      </c>
      <c r="BF128" s="104">
        <f>IF(U128="znížená",N128,0)</f>
        <v>0</v>
      </c>
      <c r="BG128" s="104">
        <f>IF(U128="zákl. prenesená",N128,0)</f>
        <v>0</v>
      </c>
      <c r="BH128" s="104">
        <f>IF(U128="zníž. prenesená",N128,0)</f>
        <v>0</v>
      </c>
      <c r="BI128" s="104">
        <f>IF(U128="nulová",N128,0)</f>
        <v>0</v>
      </c>
      <c r="BJ128" s="17" t="s">
        <v>77</v>
      </c>
      <c r="BK128" s="164">
        <f>ROUND(L128*K128,3)</f>
        <v>0</v>
      </c>
      <c r="BL128" s="17" t="s">
        <v>109</v>
      </c>
      <c r="BM128" s="17" t="s">
        <v>111</v>
      </c>
    </row>
    <row r="129" spans="2:65" s="1" customFormat="1" ht="31.5" customHeight="1">
      <c r="B129" s="127"/>
      <c r="C129" s="156"/>
      <c r="D129" s="156"/>
      <c r="E129" s="157"/>
      <c r="F129" s="238"/>
      <c r="G129" s="238"/>
      <c r="H129" s="238"/>
      <c r="I129" s="238"/>
      <c r="J129" s="158"/>
      <c r="K129" s="159"/>
      <c r="L129" s="241"/>
      <c r="M129" s="241"/>
      <c r="N129" s="237"/>
      <c r="O129" s="237"/>
      <c r="P129" s="237"/>
      <c r="Q129" s="237"/>
      <c r="R129" s="130"/>
      <c r="T129" s="161" t="s">
        <v>5</v>
      </c>
      <c r="U129" s="43" t="s">
        <v>36</v>
      </c>
      <c r="V129" s="35"/>
      <c r="W129" s="162">
        <f>V129*K129</f>
        <v>0</v>
      </c>
      <c r="X129" s="162">
        <v>0</v>
      </c>
      <c r="Y129" s="162">
        <f>X129*K129</f>
        <v>0</v>
      </c>
      <c r="Z129" s="162">
        <v>0</v>
      </c>
      <c r="AA129" s="163">
        <f>Z129*K129</f>
        <v>0</v>
      </c>
      <c r="AR129" s="17" t="s">
        <v>109</v>
      </c>
      <c r="AT129" s="17" t="s">
        <v>108</v>
      </c>
      <c r="AU129" s="17" t="s">
        <v>77</v>
      </c>
      <c r="AY129" s="17" t="s">
        <v>107</v>
      </c>
      <c r="BE129" s="104">
        <f>IF(U129="základná",N129,0)</f>
        <v>0</v>
      </c>
      <c r="BF129" s="104">
        <f>IF(U129="znížená",N129,0)</f>
        <v>0</v>
      </c>
      <c r="BG129" s="104">
        <f>IF(U129="zákl. prenesená",N129,0)</f>
        <v>0</v>
      </c>
      <c r="BH129" s="104">
        <f>IF(U129="zníž. prenesená",N129,0)</f>
        <v>0</v>
      </c>
      <c r="BI129" s="104">
        <f>IF(U129="nulová",N129,0)</f>
        <v>0</v>
      </c>
      <c r="BJ129" s="17" t="s">
        <v>77</v>
      </c>
      <c r="BK129" s="164">
        <f>ROUND(L129*K129,3)</f>
        <v>0</v>
      </c>
      <c r="BL129" s="17" t="s">
        <v>109</v>
      </c>
      <c r="BM129" s="17" t="s">
        <v>112</v>
      </c>
    </row>
    <row r="130" spans="2:65" s="9" customFormat="1" ht="29.85" customHeight="1">
      <c r="B130" s="145"/>
      <c r="C130" s="146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239"/>
      <c r="O130" s="240"/>
      <c r="P130" s="240"/>
      <c r="Q130" s="240"/>
      <c r="R130" s="148"/>
      <c r="T130" s="149"/>
      <c r="U130" s="146"/>
      <c r="V130" s="146"/>
      <c r="W130" s="150">
        <f>W131</f>
        <v>0</v>
      </c>
      <c r="X130" s="146"/>
      <c r="Y130" s="150">
        <f>Y131</f>
        <v>0</v>
      </c>
      <c r="Z130" s="146"/>
      <c r="AA130" s="151">
        <f>AA131</f>
        <v>0</v>
      </c>
      <c r="AR130" s="152" t="s">
        <v>74</v>
      </c>
      <c r="AT130" s="153" t="s">
        <v>67</v>
      </c>
      <c r="AU130" s="153" t="s">
        <v>74</v>
      </c>
      <c r="AY130" s="152" t="s">
        <v>107</v>
      </c>
      <c r="BK130" s="154">
        <f>BK131</f>
        <v>0</v>
      </c>
    </row>
    <row r="131" spans="2:65" s="1" customFormat="1" ht="44.25" customHeight="1">
      <c r="B131" s="127"/>
      <c r="C131" s="156"/>
      <c r="D131" s="156"/>
      <c r="E131" s="157"/>
      <c r="F131" s="238"/>
      <c r="G131" s="238"/>
      <c r="H131" s="238"/>
      <c r="I131" s="238"/>
      <c r="J131" s="158"/>
      <c r="K131" s="159"/>
      <c r="L131" s="241"/>
      <c r="M131" s="241"/>
      <c r="N131" s="237"/>
      <c r="O131" s="237"/>
      <c r="P131" s="237"/>
      <c r="Q131" s="237"/>
      <c r="R131" s="130"/>
      <c r="T131" s="161" t="s">
        <v>5</v>
      </c>
      <c r="U131" s="43" t="s">
        <v>36</v>
      </c>
      <c r="V131" s="35"/>
      <c r="W131" s="162">
        <f>V131*K131</f>
        <v>0</v>
      </c>
      <c r="X131" s="162">
        <v>7.0000000000000007E-2</v>
      </c>
      <c r="Y131" s="162">
        <f>X131*K131</f>
        <v>0</v>
      </c>
      <c r="Z131" s="162">
        <v>0</v>
      </c>
      <c r="AA131" s="163">
        <f>Z131*K131</f>
        <v>0</v>
      </c>
      <c r="AR131" s="17" t="s">
        <v>109</v>
      </c>
      <c r="AT131" s="17" t="s">
        <v>108</v>
      </c>
      <c r="AU131" s="17" t="s">
        <v>77</v>
      </c>
      <c r="AY131" s="17" t="s">
        <v>107</v>
      </c>
      <c r="BE131" s="104">
        <f>IF(U131="základná",N131,0)</f>
        <v>0</v>
      </c>
      <c r="BF131" s="104">
        <f>IF(U131="znížená",N131,0)</f>
        <v>0</v>
      </c>
      <c r="BG131" s="104">
        <f>IF(U131="zákl. prenesená",N131,0)</f>
        <v>0</v>
      </c>
      <c r="BH131" s="104">
        <f>IF(U131="zníž. prenesená",N131,0)</f>
        <v>0</v>
      </c>
      <c r="BI131" s="104">
        <f>IF(U131="nulová",N131,0)</f>
        <v>0</v>
      </c>
      <c r="BJ131" s="17" t="s">
        <v>77</v>
      </c>
      <c r="BK131" s="164">
        <f>ROUND(L131*K131,3)</f>
        <v>0</v>
      </c>
      <c r="BL131" s="17" t="s">
        <v>109</v>
      </c>
      <c r="BM131" s="17" t="s">
        <v>116</v>
      </c>
    </row>
    <row r="132" spans="2:65" s="9" customFormat="1" ht="29.85" customHeight="1">
      <c r="B132" s="145"/>
      <c r="C132" s="146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239"/>
      <c r="O132" s="240"/>
      <c r="P132" s="240"/>
      <c r="Q132" s="240"/>
      <c r="R132" s="148"/>
      <c r="T132" s="149"/>
      <c r="U132" s="146"/>
      <c r="V132" s="146"/>
      <c r="W132" s="150">
        <f>SUM(W133:W134)</f>
        <v>0</v>
      </c>
      <c r="X132" s="146"/>
      <c r="Y132" s="150">
        <f>SUM(Y133:Y134)</f>
        <v>0</v>
      </c>
      <c r="Z132" s="146"/>
      <c r="AA132" s="151">
        <f>SUM(AA133:AA134)</f>
        <v>0</v>
      </c>
      <c r="AR132" s="152" t="s">
        <v>74</v>
      </c>
      <c r="AT132" s="153" t="s">
        <v>67</v>
      </c>
      <c r="AU132" s="153" t="s">
        <v>74</v>
      </c>
      <c r="AY132" s="152" t="s">
        <v>107</v>
      </c>
      <c r="BK132" s="154">
        <f>SUM(BK133:BK134)</f>
        <v>0</v>
      </c>
    </row>
    <row r="133" spans="2:65" s="1" customFormat="1" ht="22.5" customHeight="1">
      <c r="B133" s="127"/>
      <c r="C133" s="156"/>
      <c r="D133" s="156"/>
      <c r="E133" s="157"/>
      <c r="F133" s="238"/>
      <c r="G133" s="238"/>
      <c r="H133" s="238"/>
      <c r="I133" s="238"/>
      <c r="J133" s="158"/>
      <c r="K133" s="159"/>
      <c r="L133" s="241"/>
      <c r="M133" s="241"/>
      <c r="N133" s="237"/>
      <c r="O133" s="237"/>
      <c r="P133" s="237"/>
      <c r="Q133" s="237"/>
      <c r="R133" s="130"/>
      <c r="T133" s="161" t="s">
        <v>5</v>
      </c>
      <c r="U133" s="43" t="s">
        <v>36</v>
      </c>
      <c r="V133" s="35"/>
      <c r="W133" s="162">
        <f>V133*K133</f>
        <v>0</v>
      </c>
      <c r="X133" s="162">
        <v>0.112</v>
      </c>
      <c r="Y133" s="162">
        <f>X133*K133</f>
        <v>0</v>
      </c>
      <c r="Z133" s="162">
        <v>0</v>
      </c>
      <c r="AA133" s="163">
        <f>Z133*K133</f>
        <v>0</v>
      </c>
      <c r="AR133" s="17" t="s">
        <v>109</v>
      </c>
      <c r="AT133" s="17" t="s">
        <v>108</v>
      </c>
      <c r="AU133" s="17" t="s">
        <v>77</v>
      </c>
      <c r="AY133" s="17" t="s">
        <v>107</v>
      </c>
      <c r="BE133" s="104">
        <f>IF(U133="základná",N133,0)</f>
        <v>0</v>
      </c>
      <c r="BF133" s="104">
        <f>IF(U133="znížená",N133,0)</f>
        <v>0</v>
      </c>
      <c r="BG133" s="104">
        <f>IF(U133="zákl. prenesená",N133,0)</f>
        <v>0</v>
      </c>
      <c r="BH133" s="104">
        <f>IF(U133="zníž. prenesená",N133,0)</f>
        <v>0</v>
      </c>
      <c r="BI133" s="104">
        <f>IF(U133="nulová",N133,0)</f>
        <v>0</v>
      </c>
      <c r="BJ133" s="17" t="s">
        <v>77</v>
      </c>
      <c r="BK133" s="164">
        <f>ROUND(L133*K133,3)</f>
        <v>0</v>
      </c>
      <c r="BL133" s="17" t="s">
        <v>109</v>
      </c>
      <c r="BM133" s="17" t="s">
        <v>118</v>
      </c>
    </row>
    <row r="134" spans="2:65" s="1" customFormat="1" ht="22.5" customHeight="1">
      <c r="B134" s="127"/>
      <c r="C134" s="165"/>
      <c r="D134" s="165"/>
      <c r="E134" s="166"/>
      <c r="F134" s="242"/>
      <c r="G134" s="242"/>
      <c r="H134" s="242"/>
      <c r="I134" s="242"/>
      <c r="J134" s="167"/>
      <c r="K134" s="168"/>
      <c r="L134" s="243"/>
      <c r="M134" s="243"/>
      <c r="N134" s="244"/>
      <c r="O134" s="237"/>
      <c r="P134" s="237"/>
      <c r="Q134" s="237"/>
      <c r="R134" s="130"/>
      <c r="T134" s="161" t="s">
        <v>5</v>
      </c>
      <c r="U134" s="43" t="s">
        <v>36</v>
      </c>
      <c r="V134" s="35"/>
      <c r="W134" s="162">
        <f>V134*K134</f>
        <v>0</v>
      </c>
      <c r="X134" s="162">
        <v>0.1</v>
      </c>
      <c r="Y134" s="162">
        <f>X134*K134</f>
        <v>0</v>
      </c>
      <c r="Z134" s="162">
        <v>0</v>
      </c>
      <c r="AA134" s="163">
        <f>Z134*K134</f>
        <v>0</v>
      </c>
      <c r="AR134" s="17" t="s">
        <v>117</v>
      </c>
      <c r="AT134" s="17" t="s">
        <v>119</v>
      </c>
      <c r="AU134" s="17" t="s">
        <v>77</v>
      </c>
      <c r="AY134" s="17" t="s">
        <v>107</v>
      </c>
      <c r="BE134" s="104">
        <f>IF(U134="základná",N134,0)</f>
        <v>0</v>
      </c>
      <c r="BF134" s="104">
        <f>IF(U134="znížená",N134,0)</f>
        <v>0</v>
      </c>
      <c r="BG134" s="104">
        <f>IF(U134="zákl. prenesená",N134,0)</f>
        <v>0</v>
      </c>
      <c r="BH134" s="104">
        <f>IF(U134="zníž. prenesená",N134,0)</f>
        <v>0</v>
      </c>
      <c r="BI134" s="104">
        <f>IF(U134="nulová",N134,0)</f>
        <v>0</v>
      </c>
      <c r="BJ134" s="17" t="s">
        <v>77</v>
      </c>
      <c r="BK134" s="164">
        <f>ROUND(L134*K134,3)</f>
        <v>0</v>
      </c>
      <c r="BL134" s="17" t="s">
        <v>109</v>
      </c>
      <c r="BM134" s="17" t="s">
        <v>120</v>
      </c>
    </row>
    <row r="135" spans="2:65" s="9" customFormat="1" ht="29.85" customHeight="1">
      <c r="B135" s="145"/>
      <c r="C135" s="146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239"/>
      <c r="O135" s="240"/>
      <c r="P135" s="240"/>
      <c r="Q135" s="240"/>
      <c r="R135" s="148"/>
      <c r="T135" s="149"/>
      <c r="U135" s="146"/>
      <c r="V135" s="146"/>
      <c r="W135" s="150">
        <f>SUM(W136:W143)</f>
        <v>0</v>
      </c>
      <c r="X135" s="146"/>
      <c r="Y135" s="150">
        <f>SUM(Y136:Y143)</f>
        <v>0</v>
      </c>
      <c r="Z135" s="146"/>
      <c r="AA135" s="151">
        <f>SUM(AA136:AA143)</f>
        <v>0</v>
      </c>
      <c r="AR135" s="152" t="s">
        <v>74</v>
      </c>
      <c r="AT135" s="153" t="s">
        <v>67</v>
      </c>
      <c r="AU135" s="153" t="s">
        <v>74</v>
      </c>
      <c r="AY135" s="152" t="s">
        <v>107</v>
      </c>
      <c r="BK135" s="154">
        <f>SUM(BK136:BK143)</f>
        <v>0</v>
      </c>
    </row>
    <row r="136" spans="2:65" s="1" customFormat="1" ht="31.5" customHeight="1">
      <c r="B136" s="127"/>
      <c r="C136" s="156"/>
      <c r="D136" s="156"/>
      <c r="E136" s="157"/>
      <c r="F136" s="238"/>
      <c r="G136" s="238"/>
      <c r="H136" s="238"/>
      <c r="I136" s="238"/>
      <c r="J136" s="158"/>
      <c r="K136" s="159"/>
      <c r="L136" s="241"/>
      <c r="M136" s="241"/>
      <c r="N136" s="237"/>
      <c r="O136" s="237"/>
      <c r="P136" s="237"/>
      <c r="Q136" s="237"/>
      <c r="R136" s="130"/>
      <c r="T136" s="161" t="s">
        <v>5</v>
      </c>
      <c r="U136" s="43" t="s">
        <v>36</v>
      </c>
      <c r="V136" s="35"/>
      <c r="W136" s="162">
        <f t="shared" ref="W136:W143" si="5">V136*K136</f>
        <v>0</v>
      </c>
      <c r="X136" s="162">
        <v>9.7930000000000003E-2</v>
      </c>
      <c r="Y136" s="162">
        <f t="shared" ref="Y136:Y143" si="6">X136*K136</f>
        <v>0</v>
      </c>
      <c r="Z136" s="162">
        <v>0</v>
      </c>
      <c r="AA136" s="163">
        <f t="shared" ref="AA136:AA143" si="7">Z136*K136</f>
        <v>0</v>
      </c>
      <c r="AR136" s="17" t="s">
        <v>109</v>
      </c>
      <c r="AT136" s="17" t="s">
        <v>108</v>
      </c>
      <c r="AU136" s="17" t="s">
        <v>77</v>
      </c>
      <c r="AY136" s="17" t="s">
        <v>107</v>
      </c>
      <c r="BE136" s="104">
        <f t="shared" ref="BE136:BE143" si="8">IF(U136="základná",N136,0)</f>
        <v>0</v>
      </c>
      <c r="BF136" s="104">
        <f t="shared" ref="BF136:BF143" si="9">IF(U136="znížená",N136,0)</f>
        <v>0</v>
      </c>
      <c r="BG136" s="104">
        <f t="shared" ref="BG136:BG143" si="10">IF(U136="zákl. prenesená",N136,0)</f>
        <v>0</v>
      </c>
      <c r="BH136" s="104">
        <f t="shared" ref="BH136:BH143" si="11">IF(U136="zníž. prenesená",N136,0)</f>
        <v>0</v>
      </c>
      <c r="BI136" s="104">
        <f t="shared" ref="BI136:BI143" si="12">IF(U136="nulová",N136,0)</f>
        <v>0</v>
      </c>
      <c r="BJ136" s="17" t="s">
        <v>77</v>
      </c>
      <c r="BK136" s="164">
        <f t="shared" ref="BK136:BK143" si="13">ROUND(L136*K136,3)</f>
        <v>0</v>
      </c>
      <c r="BL136" s="17" t="s">
        <v>109</v>
      </c>
      <c r="BM136" s="17" t="s">
        <v>124</v>
      </c>
    </row>
    <row r="137" spans="2:65" s="1" customFormat="1" ht="22.5" customHeight="1">
      <c r="B137" s="127"/>
      <c r="C137" s="165"/>
      <c r="D137" s="165"/>
      <c r="E137" s="166"/>
      <c r="F137" s="242"/>
      <c r="G137" s="242"/>
      <c r="H137" s="242"/>
      <c r="I137" s="242"/>
      <c r="J137" s="167"/>
      <c r="K137" s="168"/>
      <c r="L137" s="243"/>
      <c r="M137" s="243"/>
      <c r="N137" s="244"/>
      <c r="O137" s="237"/>
      <c r="P137" s="237"/>
      <c r="Q137" s="237"/>
      <c r="R137" s="130"/>
      <c r="T137" s="161" t="s">
        <v>5</v>
      </c>
      <c r="U137" s="43" t="s">
        <v>36</v>
      </c>
      <c r="V137" s="35"/>
      <c r="W137" s="162">
        <f t="shared" si="5"/>
        <v>0</v>
      </c>
      <c r="X137" s="162">
        <v>2.3E-2</v>
      </c>
      <c r="Y137" s="162">
        <f t="shared" si="6"/>
        <v>0</v>
      </c>
      <c r="Z137" s="162">
        <v>0</v>
      </c>
      <c r="AA137" s="163">
        <f t="shared" si="7"/>
        <v>0</v>
      </c>
      <c r="AR137" s="17" t="s">
        <v>117</v>
      </c>
      <c r="AT137" s="17" t="s">
        <v>119</v>
      </c>
      <c r="AU137" s="17" t="s">
        <v>77</v>
      </c>
      <c r="AY137" s="17" t="s">
        <v>107</v>
      </c>
      <c r="BE137" s="104">
        <f t="shared" si="8"/>
        <v>0</v>
      </c>
      <c r="BF137" s="104">
        <f t="shared" si="9"/>
        <v>0</v>
      </c>
      <c r="BG137" s="104">
        <f t="shared" si="10"/>
        <v>0</v>
      </c>
      <c r="BH137" s="104">
        <f t="shared" si="11"/>
        <v>0</v>
      </c>
      <c r="BI137" s="104">
        <f t="shared" si="12"/>
        <v>0</v>
      </c>
      <c r="BJ137" s="17" t="s">
        <v>77</v>
      </c>
      <c r="BK137" s="164">
        <f t="shared" si="13"/>
        <v>0</v>
      </c>
      <c r="BL137" s="17" t="s">
        <v>109</v>
      </c>
      <c r="BM137" s="17" t="s">
        <v>125</v>
      </c>
    </row>
    <row r="138" spans="2:65" s="1" customFormat="1" ht="31.5" customHeight="1">
      <c r="B138" s="127"/>
      <c r="C138" s="156"/>
      <c r="D138" s="156"/>
      <c r="E138" s="157"/>
      <c r="F138" s="238"/>
      <c r="G138" s="238"/>
      <c r="H138" s="238"/>
      <c r="I138" s="238"/>
      <c r="J138" s="158"/>
      <c r="K138" s="159"/>
      <c r="L138" s="241"/>
      <c r="M138" s="241"/>
      <c r="N138" s="237"/>
      <c r="O138" s="237"/>
      <c r="P138" s="237"/>
      <c r="Q138" s="237"/>
      <c r="R138" s="130"/>
      <c r="T138" s="161" t="s">
        <v>5</v>
      </c>
      <c r="U138" s="43" t="s">
        <v>36</v>
      </c>
      <c r="V138" s="35"/>
      <c r="W138" s="162">
        <f t="shared" si="5"/>
        <v>0</v>
      </c>
      <c r="X138" s="162">
        <v>2.2010900000000002</v>
      </c>
      <c r="Y138" s="162">
        <f t="shared" si="6"/>
        <v>0</v>
      </c>
      <c r="Z138" s="162">
        <v>0</v>
      </c>
      <c r="AA138" s="163">
        <f t="shared" si="7"/>
        <v>0</v>
      </c>
      <c r="AR138" s="17" t="s">
        <v>109</v>
      </c>
      <c r="AT138" s="17" t="s">
        <v>108</v>
      </c>
      <c r="AU138" s="17" t="s">
        <v>77</v>
      </c>
      <c r="AY138" s="17" t="s">
        <v>107</v>
      </c>
      <c r="BE138" s="104">
        <f t="shared" si="8"/>
        <v>0</v>
      </c>
      <c r="BF138" s="104">
        <f t="shared" si="9"/>
        <v>0</v>
      </c>
      <c r="BG138" s="104">
        <f t="shared" si="10"/>
        <v>0</v>
      </c>
      <c r="BH138" s="104">
        <f t="shared" si="11"/>
        <v>0</v>
      </c>
      <c r="BI138" s="104">
        <f t="shared" si="12"/>
        <v>0</v>
      </c>
      <c r="BJ138" s="17" t="s">
        <v>77</v>
      </c>
      <c r="BK138" s="164">
        <f t="shared" si="13"/>
        <v>0</v>
      </c>
      <c r="BL138" s="17" t="s">
        <v>109</v>
      </c>
      <c r="BM138" s="17" t="s">
        <v>126</v>
      </c>
    </row>
    <row r="139" spans="2:65" s="1" customFormat="1" ht="31.5" customHeight="1">
      <c r="B139" s="127"/>
      <c r="C139" s="156"/>
      <c r="D139" s="156"/>
      <c r="E139" s="157"/>
      <c r="F139" s="238"/>
      <c r="G139" s="238"/>
      <c r="H139" s="238"/>
      <c r="I139" s="238"/>
      <c r="J139" s="158"/>
      <c r="K139" s="159"/>
      <c r="L139" s="241"/>
      <c r="M139" s="241"/>
      <c r="N139" s="237"/>
      <c r="O139" s="237"/>
      <c r="P139" s="237"/>
      <c r="Q139" s="237"/>
      <c r="R139" s="130"/>
      <c r="T139" s="161" t="s">
        <v>5</v>
      </c>
      <c r="U139" s="43" t="s">
        <v>36</v>
      </c>
      <c r="V139" s="35"/>
      <c r="W139" s="162">
        <f t="shared" si="5"/>
        <v>0</v>
      </c>
      <c r="X139" s="162">
        <v>1.6000000000000001E-4</v>
      </c>
      <c r="Y139" s="162">
        <f t="shared" si="6"/>
        <v>0</v>
      </c>
      <c r="Z139" s="162">
        <v>0</v>
      </c>
      <c r="AA139" s="163">
        <f t="shared" si="7"/>
        <v>0</v>
      </c>
      <c r="AR139" s="17" t="s">
        <v>109</v>
      </c>
      <c r="AT139" s="17" t="s">
        <v>108</v>
      </c>
      <c r="AU139" s="17" t="s">
        <v>77</v>
      </c>
      <c r="AY139" s="17" t="s">
        <v>107</v>
      </c>
      <c r="BE139" s="104">
        <f t="shared" si="8"/>
        <v>0</v>
      </c>
      <c r="BF139" s="104">
        <f t="shared" si="9"/>
        <v>0</v>
      </c>
      <c r="BG139" s="104">
        <f t="shared" si="10"/>
        <v>0</v>
      </c>
      <c r="BH139" s="104">
        <f t="shared" si="11"/>
        <v>0</v>
      </c>
      <c r="BI139" s="104">
        <f t="shared" si="12"/>
        <v>0</v>
      </c>
      <c r="BJ139" s="17" t="s">
        <v>77</v>
      </c>
      <c r="BK139" s="164">
        <f t="shared" si="13"/>
        <v>0</v>
      </c>
      <c r="BL139" s="17" t="s">
        <v>109</v>
      </c>
      <c r="BM139" s="17" t="s">
        <v>128</v>
      </c>
    </row>
    <row r="140" spans="2:65" s="1" customFormat="1" ht="31.5" customHeight="1">
      <c r="B140" s="127"/>
      <c r="C140" s="156"/>
      <c r="D140" s="156"/>
      <c r="E140" s="157"/>
      <c r="F140" s="238"/>
      <c r="G140" s="238"/>
      <c r="H140" s="238"/>
      <c r="I140" s="238"/>
      <c r="J140" s="158"/>
      <c r="K140" s="159"/>
      <c r="L140" s="241"/>
      <c r="M140" s="241"/>
      <c r="N140" s="237"/>
      <c r="O140" s="237"/>
      <c r="P140" s="237"/>
      <c r="Q140" s="237"/>
      <c r="R140" s="130"/>
      <c r="T140" s="161" t="s">
        <v>5</v>
      </c>
      <c r="U140" s="43" t="s">
        <v>36</v>
      </c>
      <c r="V140" s="35"/>
      <c r="W140" s="162">
        <f t="shared" si="5"/>
        <v>0</v>
      </c>
      <c r="X140" s="162">
        <v>0.12725</v>
      </c>
      <c r="Y140" s="162">
        <f t="shared" si="6"/>
        <v>0</v>
      </c>
      <c r="Z140" s="162">
        <v>0</v>
      </c>
      <c r="AA140" s="163">
        <f t="shared" si="7"/>
        <v>0</v>
      </c>
      <c r="AR140" s="17" t="s">
        <v>109</v>
      </c>
      <c r="AT140" s="17" t="s">
        <v>108</v>
      </c>
      <c r="AU140" s="17" t="s">
        <v>77</v>
      </c>
      <c r="AY140" s="17" t="s">
        <v>107</v>
      </c>
      <c r="BE140" s="104">
        <f t="shared" si="8"/>
        <v>0</v>
      </c>
      <c r="BF140" s="104">
        <f t="shared" si="9"/>
        <v>0</v>
      </c>
      <c r="BG140" s="104">
        <f t="shared" si="10"/>
        <v>0</v>
      </c>
      <c r="BH140" s="104">
        <f t="shared" si="11"/>
        <v>0</v>
      </c>
      <c r="BI140" s="104">
        <f t="shared" si="12"/>
        <v>0</v>
      </c>
      <c r="BJ140" s="17" t="s">
        <v>77</v>
      </c>
      <c r="BK140" s="164">
        <f t="shared" si="13"/>
        <v>0</v>
      </c>
      <c r="BL140" s="17" t="s">
        <v>109</v>
      </c>
      <c r="BM140" s="17" t="s">
        <v>129</v>
      </c>
    </row>
    <row r="141" spans="2:65" s="1" customFormat="1" ht="22.5" customHeight="1">
      <c r="B141" s="127"/>
      <c r="C141" s="165"/>
      <c r="D141" s="165"/>
      <c r="E141" s="166"/>
      <c r="F141" s="242"/>
      <c r="G141" s="242"/>
      <c r="H141" s="242"/>
      <c r="I141" s="242"/>
      <c r="J141" s="167"/>
      <c r="K141" s="168"/>
      <c r="L141" s="243"/>
      <c r="M141" s="243"/>
      <c r="N141" s="244"/>
      <c r="O141" s="237"/>
      <c r="P141" s="237"/>
      <c r="Q141" s="237"/>
      <c r="R141" s="130"/>
      <c r="T141" s="161" t="s">
        <v>5</v>
      </c>
      <c r="U141" s="43" t="s">
        <v>36</v>
      </c>
      <c r="V141" s="35"/>
      <c r="W141" s="162">
        <f t="shared" si="5"/>
        <v>0</v>
      </c>
      <c r="X141" s="162">
        <v>3.1E-2</v>
      </c>
      <c r="Y141" s="162">
        <f t="shared" si="6"/>
        <v>0</v>
      </c>
      <c r="Z141" s="162">
        <v>0</v>
      </c>
      <c r="AA141" s="163">
        <f t="shared" si="7"/>
        <v>0</v>
      </c>
      <c r="AR141" s="17" t="s">
        <v>117</v>
      </c>
      <c r="AT141" s="17" t="s">
        <v>119</v>
      </c>
      <c r="AU141" s="17" t="s">
        <v>77</v>
      </c>
      <c r="AY141" s="17" t="s">
        <v>107</v>
      </c>
      <c r="BE141" s="104">
        <f t="shared" si="8"/>
        <v>0</v>
      </c>
      <c r="BF141" s="104">
        <f t="shared" si="9"/>
        <v>0</v>
      </c>
      <c r="BG141" s="104">
        <f t="shared" si="10"/>
        <v>0</v>
      </c>
      <c r="BH141" s="104">
        <f t="shared" si="11"/>
        <v>0</v>
      </c>
      <c r="BI141" s="104">
        <f t="shared" si="12"/>
        <v>0</v>
      </c>
      <c r="BJ141" s="17" t="s">
        <v>77</v>
      </c>
      <c r="BK141" s="164">
        <f t="shared" si="13"/>
        <v>0</v>
      </c>
      <c r="BL141" s="17" t="s">
        <v>109</v>
      </c>
      <c r="BM141" s="17" t="s">
        <v>130</v>
      </c>
    </row>
    <row r="142" spans="2:65" s="1" customFormat="1" ht="22.5" customHeight="1">
      <c r="B142" s="127"/>
      <c r="C142" s="156"/>
      <c r="D142" s="156"/>
      <c r="E142" s="157"/>
      <c r="F142" s="238"/>
      <c r="G142" s="238"/>
      <c r="H142" s="238"/>
      <c r="I142" s="238"/>
      <c r="J142" s="158"/>
      <c r="K142" s="159"/>
      <c r="L142" s="241"/>
      <c r="M142" s="241"/>
      <c r="N142" s="237"/>
      <c r="O142" s="237"/>
      <c r="P142" s="237"/>
      <c r="Q142" s="237"/>
      <c r="R142" s="130"/>
      <c r="T142" s="161" t="s">
        <v>5</v>
      </c>
      <c r="U142" s="43" t="s">
        <v>36</v>
      </c>
      <c r="V142" s="35"/>
      <c r="W142" s="162">
        <f t="shared" si="5"/>
        <v>0</v>
      </c>
      <c r="X142" s="162">
        <v>0</v>
      </c>
      <c r="Y142" s="162">
        <f t="shared" si="6"/>
        <v>0</v>
      </c>
      <c r="Z142" s="162">
        <v>0</v>
      </c>
      <c r="AA142" s="163">
        <f t="shared" si="7"/>
        <v>0</v>
      </c>
      <c r="AR142" s="17" t="s">
        <v>109</v>
      </c>
      <c r="AT142" s="17" t="s">
        <v>108</v>
      </c>
      <c r="AU142" s="17" t="s">
        <v>77</v>
      </c>
      <c r="AY142" s="17" t="s">
        <v>107</v>
      </c>
      <c r="BE142" s="104">
        <f t="shared" si="8"/>
        <v>0</v>
      </c>
      <c r="BF142" s="104">
        <f t="shared" si="9"/>
        <v>0</v>
      </c>
      <c r="BG142" s="104">
        <f t="shared" si="10"/>
        <v>0</v>
      </c>
      <c r="BH142" s="104">
        <f t="shared" si="11"/>
        <v>0</v>
      </c>
      <c r="BI142" s="104">
        <f t="shared" si="12"/>
        <v>0</v>
      </c>
      <c r="BJ142" s="17" t="s">
        <v>77</v>
      </c>
      <c r="BK142" s="164">
        <f t="shared" si="13"/>
        <v>0</v>
      </c>
      <c r="BL142" s="17" t="s">
        <v>109</v>
      </c>
      <c r="BM142" s="17" t="s">
        <v>132</v>
      </c>
    </row>
    <row r="143" spans="2:65" s="1" customFormat="1" ht="31.5" customHeight="1">
      <c r="B143" s="127"/>
      <c r="C143" s="156"/>
      <c r="D143" s="156"/>
      <c r="E143" s="157"/>
      <c r="F143" s="238"/>
      <c r="G143" s="238"/>
      <c r="H143" s="238"/>
      <c r="I143" s="238"/>
      <c r="J143" s="158"/>
      <c r="K143" s="159"/>
      <c r="L143" s="241"/>
      <c r="M143" s="241"/>
      <c r="N143" s="237"/>
      <c r="O143" s="237"/>
      <c r="P143" s="237"/>
      <c r="Q143" s="237"/>
      <c r="R143" s="130"/>
      <c r="T143" s="161" t="s">
        <v>5</v>
      </c>
      <c r="U143" s="43" t="s">
        <v>36</v>
      </c>
      <c r="V143" s="35"/>
      <c r="W143" s="162">
        <f t="shared" si="5"/>
        <v>0</v>
      </c>
      <c r="X143" s="162">
        <v>0</v>
      </c>
      <c r="Y143" s="162">
        <f t="shared" si="6"/>
        <v>0</v>
      </c>
      <c r="Z143" s="162">
        <v>6.6000000000000003E-2</v>
      </c>
      <c r="AA143" s="163">
        <f t="shared" si="7"/>
        <v>0</v>
      </c>
      <c r="AR143" s="17" t="s">
        <v>109</v>
      </c>
      <c r="AT143" s="17" t="s">
        <v>108</v>
      </c>
      <c r="AU143" s="17" t="s">
        <v>77</v>
      </c>
      <c r="AY143" s="17" t="s">
        <v>107</v>
      </c>
      <c r="BE143" s="104">
        <f t="shared" si="8"/>
        <v>0</v>
      </c>
      <c r="BF143" s="104">
        <f t="shared" si="9"/>
        <v>0</v>
      </c>
      <c r="BG143" s="104">
        <f t="shared" si="10"/>
        <v>0</v>
      </c>
      <c r="BH143" s="104">
        <f t="shared" si="11"/>
        <v>0</v>
      </c>
      <c r="BI143" s="104">
        <f t="shared" si="12"/>
        <v>0</v>
      </c>
      <c r="BJ143" s="17" t="s">
        <v>77</v>
      </c>
      <c r="BK143" s="164">
        <f t="shared" si="13"/>
        <v>0</v>
      </c>
      <c r="BL143" s="17" t="s">
        <v>109</v>
      </c>
      <c r="BM143" s="17" t="s">
        <v>169</v>
      </c>
    </row>
    <row r="144" spans="2:65" s="9" customFormat="1" ht="29.85" customHeight="1">
      <c r="B144" s="145"/>
      <c r="C144" s="146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239"/>
      <c r="O144" s="240"/>
      <c r="P144" s="240"/>
      <c r="Q144" s="240"/>
      <c r="R144" s="148"/>
      <c r="T144" s="149"/>
      <c r="U144" s="146"/>
      <c r="V144" s="146"/>
      <c r="W144" s="150">
        <f>W145</f>
        <v>0</v>
      </c>
      <c r="X144" s="146"/>
      <c r="Y144" s="150">
        <f>Y145</f>
        <v>0</v>
      </c>
      <c r="Z144" s="146"/>
      <c r="AA144" s="151">
        <f>AA145</f>
        <v>0</v>
      </c>
      <c r="AR144" s="152" t="s">
        <v>74</v>
      </c>
      <c r="AT144" s="153" t="s">
        <v>67</v>
      </c>
      <c r="AU144" s="153" t="s">
        <v>74</v>
      </c>
      <c r="AY144" s="152" t="s">
        <v>107</v>
      </c>
      <c r="BK144" s="154">
        <f>BK145</f>
        <v>0</v>
      </c>
    </row>
    <row r="145" spans="2:65" s="1" customFormat="1" ht="44.25" customHeight="1">
      <c r="B145" s="127"/>
      <c r="C145" s="156"/>
      <c r="D145" s="156"/>
      <c r="E145" s="157"/>
      <c r="F145" s="238"/>
      <c r="G145" s="238"/>
      <c r="H145" s="238"/>
      <c r="I145" s="238"/>
      <c r="J145" s="158"/>
      <c r="K145" s="159"/>
      <c r="L145" s="241"/>
      <c r="M145" s="241"/>
      <c r="N145" s="237"/>
      <c r="O145" s="237"/>
      <c r="P145" s="237"/>
      <c r="Q145" s="237"/>
      <c r="R145" s="130"/>
      <c r="T145" s="161" t="s">
        <v>5</v>
      </c>
      <c r="U145" s="43" t="s">
        <v>36</v>
      </c>
      <c r="V145" s="35"/>
      <c r="W145" s="162">
        <f>V145*K145</f>
        <v>0</v>
      </c>
      <c r="X145" s="162">
        <v>0</v>
      </c>
      <c r="Y145" s="162">
        <f>X145*K145</f>
        <v>0</v>
      </c>
      <c r="Z145" s="162">
        <v>0</v>
      </c>
      <c r="AA145" s="163">
        <f>Z145*K145</f>
        <v>0</v>
      </c>
      <c r="AR145" s="17" t="s">
        <v>109</v>
      </c>
      <c r="AT145" s="17" t="s">
        <v>108</v>
      </c>
      <c r="AU145" s="17" t="s">
        <v>77</v>
      </c>
      <c r="AY145" s="17" t="s">
        <v>107</v>
      </c>
      <c r="BE145" s="104">
        <f>IF(U145="základná",N145,0)</f>
        <v>0</v>
      </c>
      <c r="BF145" s="104">
        <f>IF(U145="znížená",N145,0)</f>
        <v>0</v>
      </c>
      <c r="BG145" s="104">
        <f>IF(U145="zákl. prenesená",N145,0)</f>
        <v>0</v>
      </c>
      <c r="BH145" s="104">
        <f>IF(U145="zníž. prenesená",N145,0)</f>
        <v>0</v>
      </c>
      <c r="BI145" s="104">
        <f>IF(U145="nulová",N145,0)</f>
        <v>0</v>
      </c>
      <c r="BJ145" s="17" t="s">
        <v>77</v>
      </c>
      <c r="BK145" s="164">
        <f>ROUND(L145*K145,3)</f>
        <v>0</v>
      </c>
      <c r="BL145" s="17" t="s">
        <v>109</v>
      </c>
      <c r="BM145" s="17" t="s">
        <v>134</v>
      </c>
    </row>
    <row r="146" spans="2:65" s="9" customFormat="1" ht="37.35" customHeight="1">
      <c r="B146" s="145"/>
      <c r="C146" s="146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245"/>
      <c r="O146" s="246"/>
      <c r="P146" s="246"/>
      <c r="Q146" s="246"/>
      <c r="R146" s="148"/>
      <c r="T146" s="149"/>
      <c r="U146" s="146"/>
      <c r="V146" s="146"/>
      <c r="W146" s="150">
        <f>W147</f>
        <v>0</v>
      </c>
      <c r="X146" s="146"/>
      <c r="Y146" s="150">
        <f>Y147</f>
        <v>0</v>
      </c>
      <c r="Z146" s="146"/>
      <c r="AA146" s="151">
        <f>AA147</f>
        <v>0</v>
      </c>
      <c r="AR146" s="152" t="s">
        <v>77</v>
      </c>
      <c r="AT146" s="153" t="s">
        <v>67</v>
      </c>
      <c r="AU146" s="153" t="s">
        <v>68</v>
      </c>
      <c r="AY146" s="152" t="s">
        <v>107</v>
      </c>
      <c r="BK146" s="154">
        <f>BK147</f>
        <v>0</v>
      </c>
    </row>
    <row r="147" spans="2:65" s="9" customFormat="1" ht="19.899999999999999" customHeight="1">
      <c r="B147" s="145"/>
      <c r="C147" s="146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234"/>
      <c r="O147" s="235"/>
      <c r="P147" s="235"/>
      <c r="Q147" s="235"/>
      <c r="R147" s="148"/>
      <c r="T147" s="149"/>
      <c r="U147" s="146"/>
      <c r="V147" s="146"/>
      <c r="W147" s="150">
        <f>SUM(W148:W149)</f>
        <v>0</v>
      </c>
      <c r="X147" s="146"/>
      <c r="Y147" s="150">
        <f>SUM(Y148:Y149)</f>
        <v>0</v>
      </c>
      <c r="Z147" s="146"/>
      <c r="AA147" s="151">
        <f>SUM(AA148:AA149)</f>
        <v>0</v>
      </c>
      <c r="AR147" s="152" t="s">
        <v>77</v>
      </c>
      <c r="AT147" s="153" t="s">
        <v>67</v>
      </c>
      <c r="AU147" s="153" t="s">
        <v>74</v>
      </c>
      <c r="AY147" s="152" t="s">
        <v>107</v>
      </c>
      <c r="BK147" s="154">
        <f>SUM(BK148:BK149)</f>
        <v>0</v>
      </c>
    </row>
    <row r="148" spans="2:65" s="1" customFormat="1" ht="31.5" customHeight="1">
      <c r="B148" s="127"/>
      <c r="C148" s="156"/>
      <c r="D148" s="156"/>
      <c r="E148" s="157"/>
      <c r="F148" s="238"/>
      <c r="G148" s="238"/>
      <c r="H148" s="238"/>
      <c r="I148" s="238"/>
      <c r="J148" s="158"/>
      <c r="K148" s="159"/>
      <c r="L148" s="241"/>
      <c r="M148" s="241"/>
      <c r="N148" s="237"/>
      <c r="O148" s="237"/>
      <c r="P148" s="237"/>
      <c r="Q148" s="237"/>
      <c r="R148" s="130"/>
      <c r="T148" s="161" t="s">
        <v>5</v>
      </c>
      <c r="U148" s="43" t="s">
        <v>36</v>
      </c>
      <c r="V148" s="35"/>
      <c r="W148" s="162">
        <f>V148*K148</f>
        <v>0</v>
      </c>
      <c r="X148" s="162">
        <v>1.65E-3</v>
      </c>
      <c r="Y148" s="162">
        <f>X148*K148</f>
        <v>0</v>
      </c>
      <c r="Z148" s="162">
        <v>0</v>
      </c>
      <c r="AA148" s="163">
        <f>Z148*K148</f>
        <v>0</v>
      </c>
      <c r="AR148" s="17" t="s">
        <v>127</v>
      </c>
      <c r="AT148" s="17" t="s">
        <v>108</v>
      </c>
      <c r="AU148" s="17" t="s">
        <v>77</v>
      </c>
      <c r="AY148" s="17" t="s">
        <v>107</v>
      </c>
      <c r="BE148" s="104">
        <f>IF(U148="základná",N148,0)</f>
        <v>0</v>
      </c>
      <c r="BF148" s="104">
        <f>IF(U148="znížená",N148,0)</f>
        <v>0</v>
      </c>
      <c r="BG148" s="104">
        <f>IF(U148="zákl. prenesená",N148,0)</f>
        <v>0</v>
      </c>
      <c r="BH148" s="104">
        <f>IF(U148="zníž. prenesená",N148,0)</f>
        <v>0</v>
      </c>
      <c r="BI148" s="104">
        <f>IF(U148="nulová",N148,0)</f>
        <v>0</v>
      </c>
      <c r="BJ148" s="17" t="s">
        <v>77</v>
      </c>
      <c r="BK148" s="164">
        <f>ROUND(L148*K148,3)</f>
        <v>0</v>
      </c>
      <c r="BL148" s="17" t="s">
        <v>127</v>
      </c>
      <c r="BM148" s="17" t="s">
        <v>136</v>
      </c>
    </row>
    <row r="149" spans="2:65" s="1" customFormat="1" ht="31.5" customHeight="1">
      <c r="B149" s="127"/>
      <c r="C149" s="156"/>
      <c r="D149" s="156"/>
      <c r="E149" s="157"/>
      <c r="F149" s="238"/>
      <c r="G149" s="238"/>
      <c r="H149" s="238"/>
      <c r="I149" s="238"/>
      <c r="J149" s="158"/>
      <c r="K149" s="160"/>
      <c r="L149" s="241"/>
      <c r="M149" s="241"/>
      <c r="N149" s="237"/>
      <c r="O149" s="237"/>
      <c r="P149" s="237"/>
      <c r="Q149" s="237"/>
      <c r="R149" s="130"/>
      <c r="T149" s="161" t="s">
        <v>5</v>
      </c>
      <c r="U149" s="43" t="s">
        <v>36</v>
      </c>
      <c r="V149" s="35"/>
      <c r="W149" s="162">
        <f>V149*K149</f>
        <v>0</v>
      </c>
      <c r="X149" s="162">
        <v>0</v>
      </c>
      <c r="Y149" s="162">
        <f>X149*K149</f>
        <v>0</v>
      </c>
      <c r="Z149" s="162">
        <v>0</v>
      </c>
      <c r="AA149" s="163">
        <f>Z149*K149</f>
        <v>0</v>
      </c>
      <c r="AR149" s="17" t="s">
        <v>127</v>
      </c>
      <c r="AT149" s="17" t="s">
        <v>108</v>
      </c>
      <c r="AU149" s="17" t="s">
        <v>77</v>
      </c>
      <c r="AY149" s="17" t="s">
        <v>107</v>
      </c>
      <c r="BE149" s="104">
        <f>IF(U149="základná",N149,0)</f>
        <v>0</v>
      </c>
      <c r="BF149" s="104">
        <f>IF(U149="znížená",N149,0)</f>
        <v>0</v>
      </c>
      <c r="BG149" s="104">
        <f>IF(U149="zákl. prenesená",N149,0)</f>
        <v>0</v>
      </c>
      <c r="BH149" s="104">
        <f>IF(U149="zníž. prenesená",N149,0)</f>
        <v>0</v>
      </c>
      <c r="BI149" s="104">
        <f>IF(U149="nulová",N149,0)</f>
        <v>0</v>
      </c>
      <c r="BJ149" s="17" t="s">
        <v>77</v>
      </c>
      <c r="BK149" s="164">
        <f>ROUND(L149*K149,3)</f>
        <v>0</v>
      </c>
      <c r="BL149" s="17" t="s">
        <v>127</v>
      </c>
      <c r="BM149" s="17" t="s">
        <v>137</v>
      </c>
    </row>
    <row r="150" spans="2:65" s="1" customFormat="1" ht="6.95" customHeight="1">
      <c r="B150" s="58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60"/>
    </row>
  </sheetData>
  <mergeCells count="131">
    <mergeCell ref="H34:J34"/>
    <mergeCell ref="H36:J36"/>
    <mergeCell ref="C113:Q113"/>
    <mergeCell ref="N91:Q91"/>
    <mergeCell ref="C86:G86"/>
    <mergeCell ref="N86:Q86"/>
    <mergeCell ref="M83:Q83"/>
    <mergeCell ref="M84:Q84"/>
    <mergeCell ref="H1:K1"/>
    <mergeCell ref="F131:I131"/>
    <mergeCell ref="L131:M131"/>
    <mergeCell ref="M36:P36"/>
    <mergeCell ref="H33:J33"/>
    <mergeCell ref="M33:P33"/>
    <mergeCell ref="N92:Q92"/>
    <mergeCell ref="N101:Q101"/>
    <mergeCell ref="D101:H101"/>
    <mergeCell ref="N131:Q131"/>
    <mergeCell ref="F127:I127"/>
    <mergeCell ref="L127:M127"/>
    <mergeCell ref="L128:M128"/>
    <mergeCell ref="N128:Q128"/>
    <mergeCell ref="L129:M129"/>
    <mergeCell ref="H35:J35"/>
    <mergeCell ref="L38:P38"/>
    <mergeCell ref="E15:L15"/>
    <mergeCell ref="D103:H103"/>
    <mergeCell ref="D100:H100"/>
    <mergeCell ref="N88:Q88"/>
    <mergeCell ref="N93:Q93"/>
    <mergeCell ref="N94:Q94"/>
    <mergeCell ref="N95:Q95"/>
    <mergeCell ref="N96:Q96"/>
    <mergeCell ref="F116:P116"/>
    <mergeCell ref="N129:Q129"/>
    <mergeCell ref="F123:I123"/>
    <mergeCell ref="L123:M123"/>
    <mergeCell ref="N123:Q123"/>
    <mergeCell ref="N126:Q126"/>
    <mergeCell ref="F128:I128"/>
    <mergeCell ref="F129:I129"/>
    <mergeCell ref="S2:AC2"/>
    <mergeCell ref="N124:Q124"/>
    <mergeCell ref="N125:Q125"/>
    <mergeCell ref="M120:Q120"/>
    <mergeCell ref="N99:Q99"/>
    <mergeCell ref="M121:Q121"/>
    <mergeCell ref="M118:P118"/>
    <mergeCell ref="N97:Q97"/>
    <mergeCell ref="N105:Q105"/>
    <mergeCell ref="L107:Q107"/>
    <mergeCell ref="C2:Q2"/>
    <mergeCell ref="C4:Q4"/>
    <mergeCell ref="F6:P6"/>
    <mergeCell ref="F7:P7"/>
    <mergeCell ref="O12:P12"/>
    <mergeCell ref="O14:P14"/>
    <mergeCell ref="N103:Q103"/>
    <mergeCell ref="O18:P18"/>
    <mergeCell ref="N100:Q100"/>
    <mergeCell ref="N89:Q89"/>
    <mergeCell ref="N90:Q90"/>
    <mergeCell ref="O9:P9"/>
    <mergeCell ref="O11:P11"/>
    <mergeCell ref="O17:P17"/>
    <mergeCell ref="O15:P15"/>
    <mergeCell ref="F79:P79"/>
    <mergeCell ref="F140:I140"/>
    <mergeCell ref="L140:M140"/>
    <mergeCell ref="F138:I138"/>
    <mergeCell ref="L138:M138"/>
    <mergeCell ref="F139:I139"/>
    <mergeCell ref="L139:M139"/>
    <mergeCell ref="F149:I149"/>
    <mergeCell ref="F142:I142"/>
    <mergeCell ref="N149:Q149"/>
    <mergeCell ref="N144:Q144"/>
    <mergeCell ref="F145:I145"/>
    <mergeCell ref="L145:M145"/>
    <mergeCell ref="N145:Q145"/>
    <mergeCell ref="N148:Q148"/>
    <mergeCell ref="N147:Q147"/>
    <mergeCell ref="F148:I148"/>
    <mergeCell ref="F143:I143"/>
    <mergeCell ref="L143:M143"/>
    <mergeCell ref="L141:M141"/>
    <mergeCell ref="N143:Q143"/>
    <mergeCell ref="N142:Q142"/>
    <mergeCell ref="N141:Q141"/>
    <mergeCell ref="L142:M142"/>
    <mergeCell ref="F141:I141"/>
    <mergeCell ref="N138:Q138"/>
    <mergeCell ref="N132:Q132"/>
    <mergeCell ref="N137:Q137"/>
    <mergeCell ref="L149:M149"/>
    <mergeCell ref="L148:M148"/>
    <mergeCell ref="N146:Q146"/>
    <mergeCell ref="L137:M137"/>
    <mergeCell ref="N139:Q139"/>
    <mergeCell ref="N140:Q140"/>
    <mergeCell ref="N136:Q136"/>
    <mergeCell ref="F136:I136"/>
    <mergeCell ref="L136:M136"/>
    <mergeCell ref="F137:I137"/>
    <mergeCell ref="M28:P28"/>
    <mergeCell ref="L133:M133"/>
    <mergeCell ref="N133:Q133"/>
    <mergeCell ref="F133:I133"/>
    <mergeCell ref="C76:Q76"/>
    <mergeCell ref="F78:P78"/>
    <mergeCell ref="N130:Q130"/>
    <mergeCell ref="E24:L24"/>
    <mergeCell ref="M27:P27"/>
    <mergeCell ref="M81:P81"/>
    <mergeCell ref="M34:P34"/>
    <mergeCell ref="H32:J32"/>
    <mergeCell ref="F134:I134"/>
    <mergeCell ref="L134:M134"/>
    <mergeCell ref="D104:H104"/>
    <mergeCell ref="D102:H102"/>
    <mergeCell ref="N127:Q127"/>
    <mergeCell ref="N134:Q134"/>
    <mergeCell ref="M30:P30"/>
    <mergeCell ref="M32:P32"/>
    <mergeCell ref="M35:P35"/>
    <mergeCell ref="N135:Q135"/>
    <mergeCell ref="O20:P20"/>
    <mergeCell ref="O21:P21"/>
    <mergeCell ref="F115:P115"/>
    <mergeCell ref="N104:Q104"/>
    <mergeCell ref="N102:Q102"/>
  </mergeCells>
  <phoneticPr fontId="0" type="noConversion"/>
  <dataValidations count="2">
    <dataValidation type="list" allowBlank="1" showInputMessage="1" showErrorMessage="1" error="Povolené sú hodnoty K, M." sqref="D150">
      <formula1>"K, M"</formula1>
    </dataValidation>
    <dataValidation type="list" allowBlank="1" showInputMessage="1" showErrorMessage="1" error="Povolené sú hodnoty základná, znížená, nulová." sqref="U150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1 - Okapové chodníky a vo...</vt:lpstr>
      <vt:lpstr>2 - Spevnené plochy pri k...</vt:lpstr>
      <vt:lpstr>3 - Okapové chodníky - Zd...</vt:lpstr>
      <vt:lpstr>'1 - Okapové chodníky a vo...'!Názvy_tlače</vt:lpstr>
      <vt:lpstr>'2 - Spevnené plochy pri k...'!Názvy_tlače</vt:lpstr>
      <vt:lpstr>'3 - Okapové chodníky - Zd...'!Názvy_tlače</vt:lpstr>
      <vt:lpstr>'Rekapitulácia stavby'!Názvy_tlače</vt:lpstr>
      <vt:lpstr>'1 - Okapové chodníky a vo...'!Oblasť_tlače</vt:lpstr>
      <vt:lpstr>'2 - Spevnené plochy pri k...'!Oblasť_tlače</vt:lpstr>
      <vt:lpstr>'3 - Okapové chodníky - Zd...'!Oblasť_tlače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DESKTOP-AM2GMU1\Grund</dc:creator>
  <cp:lastModifiedBy>OCX</cp:lastModifiedBy>
  <cp:lastPrinted>2017-03-02T11:54:31Z</cp:lastPrinted>
  <dcterms:created xsi:type="dcterms:W3CDTF">2017-02-22T12:20:49Z</dcterms:created>
  <dcterms:modified xsi:type="dcterms:W3CDTF">2017-03-02T11:55:36Z</dcterms:modified>
</cp:coreProperties>
</file>