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336" windowHeight="8640"/>
  </bookViews>
  <sheets>
    <sheet name="2 - SO 02 Spevnená plocha..." sheetId="3" r:id="rId1"/>
  </sheets>
  <definedNames>
    <definedName name="_xlnm.Print_Titles" localSheetId="0">'2 - SO 02 Spevnená plocha...'!$119:$119</definedName>
    <definedName name="_xlnm.Print_Area" localSheetId="0">'2 - SO 02 Spevnená plocha...'!$C$4:$Q$70,'2 - SO 02 Spevnená plocha...'!$C$76:$Q$103,'2 - SO 02 Spevnená plocha...'!$C$109:$Q$144</definedName>
  </definedNames>
  <calcPr calcId="152511"/>
</workbook>
</file>

<file path=xl/calcChain.xml><?xml version="1.0" encoding="utf-8"?>
<calcChain xmlns="http://schemas.openxmlformats.org/spreadsheetml/2006/main">
  <c r="BI144" i="3" l="1"/>
  <c r="BH144" i="3"/>
  <c r="BG144" i="3"/>
  <c r="BE144" i="3"/>
  <c r="AA144" i="3"/>
  <c r="AA143" i="3" s="1"/>
  <c r="Y144" i="3"/>
  <c r="Y143" i="3"/>
  <c r="W144" i="3"/>
  <c r="W143" i="3" s="1"/>
  <c r="BK144" i="3"/>
  <c r="BK143" i="3"/>
  <c r="N143" i="3" s="1"/>
  <c r="N93" i="3" s="1"/>
  <c r="N144" i="3"/>
  <c r="BF144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M32" i="3" s="1"/>
  <c r="AA138" i="3"/>
  <c r="Y138" i="3"/>
  <c r="W138" i="3"/>
  <c r="BK138" i="3"/>
  <c r="BK136" i="3" s="1"/>
  <c r="N136" i="3" s="1"/>
  <c r="N92" i="3" s="1"/>
  <c r="N138" i="3"/>
  <c r="BF138" i="3"/>
  <c r="BI137" i="3"/>
  <c r="BH137" i="3"/>
  <c r="BG137" i="3"/>
  <c r="BE137" i="3"/>
  <c r="AA137" i="3"/>
  <c r="Y137" i="3"/>
  <c r="Y136" i="3" s="1"/>
  <c r="W137" i="3"/>
  <c r="BK137" i="3"/>
  <c r="N137" i="3"/>
  <c r="BF137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AA132" i="3" s="1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W132" i="3" s="1"/>
  <c r="BK133" i="3"/>
  <c r="N133" i="3"/>
  <c r="BF133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Y130" i="3"/>
  <c r="W130" i="3"/>
  <c r="BK130" i="3"/>
  <c r="N130" i="3"/>
  <c r="BF130" i="3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BK128" i="3"/>
  <c r="N128" i="3"/>
  <c r="BF128" i="3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E126" i="3"/>
  <c r="AA126" i="3"/>
  <c r="Y126" i="3"/>
  <c r="W126" i="3"/>
  <c r="BK126" i="3"/>
  <c r="N126" i="3"/>
  <c r="BF126" i="3"/>
  <c r="BI125" i="3"/>
  <c r="BH125" i="3"/>
  <c r="BG125" i="3"/>
  <c r="BE125" i="3"/>
  <c r="AA125" i="3"/>
  <c r="Y125" i="3"/>
  <c r="W125" i="3"/>
  <c r="BK125" i="3"/>
  <c r="N125" i="3"/>
  <c r="BF125" i="3" s="1"/>
  <c r="BI124" i="3"/>
  <c r="BH124" i="3"/>
  <c r="BG124" i="3"/>
  <c r="H34" i="3" s="1"/>
  <c r="BE124" i="3"/>
  <c r="AA124" i="3"/>
  <c r="Y124" i="3"/>
  <c r="W124" i="3"/>
  <c r="W122" i="3" s="1"/>
  <c r="BK124" i="3"/>
  <c r="N124" i="3"/>
  <c r="BF124" i="3"/>
  <c r="BI123" i="3"/>
  <c r="BH123" i="3"/>
  <c r="BG123" i="3"/>
  <c r="BE123" i="3"/>
  <c r="AA123" i="3"/>
  <c r="Y123" i="3"/>
  <c r="Y122" i="3" s="1"/>
  <c r="Y121" i="3" s="1"/>
  <c r="Y120" i="3" s="1"/>
  <c r="W123" i="3"/>
  <c r="BK123" i="3"/>
  <c r="BK122" i="3" s="1"/>
  <c r="N123" i="3"/>
  <c r="BF123" i="3"/>
  <c r="F116" i="3"/>
  <c r="F114" i="3"/>
  <c r="F11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BH97" i="3"/>
  <c r="BG97" i="3"/>
  <c r="BE97" i="3"/>
  <c r="BI96" i="3"/>
  <c r="BH96" i="3"/>
  <c r="H35" i="3" s="1"/>
  <c r="BG96" i="3"/>
  <c r="BE96" i="3"/>
  <c r="H32" i="3"/>
  <c r="F83" i="3"/>
  <c r="F81" i="3"/>
  <c r="F79" i="3"/>
  <c r="O21" i="3"/>
  <c r="E21" i="3"/>
  <c r="O20" i="3"/>
  <c r="O18" i="3"/>
  <c r="E18" i="3"/>
  <c r="M116" i="3" s="1"/>
  <c r="O17" i="3"/>
  <c r="O15" i="3"/>
  <c r="E15" i="3"/>
  <c r="F117" i="3" s="1"/>
  <c r="O14" i="3"/>
  <c r="O9" i="3"/>
  <c r="M114" i="3" s="1"/>
  <c r="F111" i="3"/>
  <c r="F78" i="3"/>
  <c r="BK132" i="3"/>
  <c r="N132" i="3" s="1"/>
  <c r="N91" i="3" s="1"/>
  <c r="H36" i="3"/>
  <c r="Y132" i="3"/>
  <c r="M117" i="3"/>
  <c r="M84" i="3"/>
  <c r="AA136" i="3"/>
  <c r="W136" i="3"/>
  <c r="AA122" i="3"/>
  <c r="AA121" i="3" l="1"/>
  <c r="AA120" i="3" s="1"/>
  <c r="W121" i="3"/>
  <c r="W120" i="3" s="1"/>
  <c r="N122" i="3"/>
  <c r="N90" i="3" s="1"/>
  <c r="BK121" i="3"/>
  <c r="M81" i="3"/>
  <c r="F84" i="3"/>
  <c r="M83" i="3"/>
  <c r="N121" i="3" l="1"/>
  <c r="N89" i="3" s="1"/>
  <c r="BK120" i="3"/>
  <c r="N120" i="3" s="1"/>
  <c r="N88" i="3" s="1"/>
  <c r="M27" i="3" l="1"/>
  <c r="N99" i="3"/>
  <c r="BF99" i="3" s="1"/>
  <c r="N96" i="3"/>
  <c r="N98" i="3"/>
  <c r="BF98" i="3" s="1"/>
  <c r="N101" i="3"/>
  <c r="BF101" i="3" s="1"/>
  <c r="N97" i="3"/>
  <c r="BF97" i="3" s="1"/>
  <c r="N100" i="3"/>
  <c r="BF100" i="3" s="1"/>
  <c r="BF96" i="3" l="1"/>
  <c r="N95" i="3"/>
  <c r="M33" i="3" l="1"/>
  <c r="H33" i="3"/>
  <c r="M28" i="3"/>
  <c r="M30" i="3" s="1"/>
  <c r="L38" i="3" s="1"/>
  <c r="L103" i="3"/>
</calcChain>
</file>

<file path=xl/sharedStrings.xml><?xml version="1.0" encoding="utf-8"?>
<sst xmlns="http://schemas.openxmlformats.org/spreadsheetml/2006/main" count="434" uniqueCount="171">
  <si>
    <t>Hárok obsahuje:</t>
  </si>
  <si>
    <t/>
  </si>
  <si>
    <t>False</t>
  </si>
  <si>
    <t>optimalizované pre tlač zostáv vo formáte A4 - na výšku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</si>
  <si>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</si>
  <si>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</si>
  <si>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</si>
  <si>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</si>
  <si>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</si>
  <si>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</si>
  <si>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>Čaklov</t>
  </si>
  <si>
    <t>Dátum:</t>
  </si>
  <si>
    <t>Objednávateľ:</t>
  </si>
  <si>
    <t>IČO:</t>
  </si>
  <si>
    <t>00332291</t>
  </si>
  <si>
    <t>Obec Čaklov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</si>
  <si>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</si>
  <si>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</si>
  <si>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</si>
  <si>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</si>
  <si>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</si>
  <si>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</si>
  <si>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</si>
  <si>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</si>
  <si>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</si>
  <si>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</si>
  <si>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</si>
  <si>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</si>
  <si>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</si>
  <si>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</si>
  <si>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</si>
  <si>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</si>
  <si>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</si>
  <si>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</si>
  <si>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</si>
  <si>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</si>
  <si>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</si>
  <si>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</si>
  <si>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</si>
  <si>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</si>
  <si>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</si>
  <si>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</si>
  <si>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</si>
  <si>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{7b38e4bf-8927-429e-8266-85311cc92c13}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</si>
  <si>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</si>
  <si>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</si>
  <si>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</si>
  <si>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</si>
  <si>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</si>
  <si>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</si>
  <si>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</si>
  <si>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</si>
  <si>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</si>
  <si>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</si>
  <si>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</si>
  <si>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</si>
  <si>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</si>
  <si>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</si>
  <si>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</si>
  <si>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</si>
  <si>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99 - Presun hmôt HSV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</si>
  <si>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</si>
  <si>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</si>
  <si>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</si>
  <si>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</si>
  <si>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</si>
  <si>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</si>
  <si>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</si>
  <si>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</si>
  <si>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</si>
  <si>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</si>
  <si>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</si>
  <si>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</si>
  <si>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</si>
  <si>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</si>
  <si>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</si>
  <si>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</si>
  <si>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</si>
  <si>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</si>
  <si>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</si>
  <si>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</si>
  <si>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</si>
  <si>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</si>
  <si>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</si>
  <si>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</si>
  <si>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m3</t>
  </si>
  <si>
    <t>4</t>
  </si>
  <si>
    <t>175101201</t>
  </si>
  <si>
    <t>Obsyp objektov sypaninou z vhodných hornín 1 až 4 bez prehodenia sypaniny</t>
  </si>
  <si>
    <t>3</t>
  </si>
  <si>
    <t>181101102</t>
  </si>
  <si>
    <t>Úprava pláne v zárezoch v hornine 1-4 so zhutnením</t>
  </si>
  <si>
    <t>m2</t>
  </si>
  <si>
    <t>5</t>
  </si>
  <si>
    <t>6</t>
  </si>
  <si>
    <t>7</t>
  </si>
  <si>
    <t>ks</t>
  </si>
  <si>
    <t>8</t>
  </si>
  <si>
    <t>M</t>
  </si>
  <si>
    <t>9</t>
  </si>
  <si>
    <t>10</t>
  </si>
  <si>
    <t>11</t>
  </si>
  <si>
    <t>12</t>
  </si>
  <si>
    <t>t</t>
  </si>
  <si>
    <t>13</t>
  </si>
  <si>
    <t>m</t>
  </si>
  <si>
    <t>16</t>
  </si>
  <si>
    <t>14</t>
  </si>
  <si>
    <t>15</t>
  </si>
  <si>
    <t xml:space="preserve">    9 - Ostatné konštrukcie a práce-búranie</t>
  </si>
  <si>
    <t>121101111</t>
  </si>
  <si>
    <t>Odstránenie ornice s vodor. premiestn. na hromady, so zložením na vzdialenosť do 100 m a do 100m3</t>
  </si>
  <si>
    <t>-352962085</t>
  </si>
  <si>
    <t>122202201</t>
  </si>
  <si>
    <t>Odkopávka a prekopávka nezapažená pre cesty, v hornine 3 do 100 m3</t>
  </si>
  <si>
    <t>-1269622608</t>
  </si>
  <si>
    <t>122202209</t>
  </si>
  <si>
    <t>Príplatok za lepivosť horniny 3</t>
  </si>
  <si>
    <t>1958010016</t>
  </si>
  <si>
    <t>132201101</t>
  </si>
  <si>
    <t>Výkop ryhy do šírky 600 mm v horn.3 do 100 m3</t>
  </si>
  <si>
    <t>-2127027225</t>
  </si>
  <si>
    <t>162501101</t>
  </si>
  <si>
    <t>Vodorovné premiestnenie výkopku po spevnenej ceste z horniny tr.1-4, do 100 m3 na vzdialenosť do 2500 m</t>
  </si>
  <si>
    <t>-977153430</t>
  </si>
  <si>
    <t>167101101</t>
  </si>
  <si>
    <t>Nakladanie ornice do 100 m3</t>
  </si>
  <si>
    <t>-847883589</t>
  </si>
  <si>
    <t>171201202</t>
  </si>
  <si>
    <t>Uloženie sypaniny na skládky nad 100 do 1000 m3</t>
  </si>
  <si>
    <t>1480091862</t>
  </si>
  <si>
    <t>141851574</t>
  </si>
  <si>
    <t>1233910434</t>
  </si>
  <si>
    <t>564851111</t>
  </si>
  <si>
    <t xml:space="preserve">Podklad zo štrkodrviny s rozprestretím a zhutnením, po zhutnení hr. 150 mm </t>
  </si>
  <si>
    <t>1237836143</t>
  </si>
  <si>
    <t>596911112</t>
  </si>
  <si>
    <t>Kladenie zámkovej dlažby hr. 6 cm pre peších nad 20 m2 so zriadením lôžka z kameniva hr. 4 cm</t>
  </si>
  <si>
    <t>-1575861312</t>
  </si>
  <si>
    <t>592460010600</t>
  </si>
  <si>
    <t>1009898820</t>
  </si>
  <si>
    <t>916561111</t>
  </si>
  <si>
    <t>Osadenie záhonového alebo parkového obrubníka betón., do lôžka z bet. pros. tr. C 12/15 s bočnou oporou</t>
  </si>
  <si>
    <t>-253367293</t>
  </si>
  <si>
    <t>592170001800</t>
  </si>
  <si>
    <t>-1821239343</t>
  </si>
  <si>
    <t>917862111</t>
  </si>
  <si>
    <t>Osadenie chodník. obrubníka betónového stojatého do lôžka z betónu prosteho tr. C 12/15 s bočnou oporou</t>
  </si>
  <si>
    <t>-56420757</t>
  </si>
  <si>
    <t>592170002100</t>
  </si>
  <si>
    <t>-936963001</t>
  </si>
  <si>
    <t>17</t>
  </si>
  <si>
    <t>918101111</t>
  </si>
  <si>
    <t>Lôžko pod obrubníky, krajníky alebo obruby z dlažob. kociek z betónu prostého tr. C 12/15</t>
  </si>
  <si>
    <t>-587674605</t>
  </si>
  <si>
    <t>18</t>
  </si>
  <si>
    <t>919735122</t>
  </si>
  <si>
    <t>Rezanie existujúceho betónového krytu alebo podkladu hĺbky nad 50 do 100 mm</t>
  </si>
  <si>
    <t>590433241</t>
  </si>
  <si>
    <t>19</t>
  </si>
  <si>
    <t>998223011</t>
  </si>
  <si>
    <t>Presun hmôt pre pozemné komunikácie s krytom dláždeným (822 2.3, 822 5.3) akejkoľvek dĺžky objektu</t>
  </si>
  <si>
    <t>-1397814196</t>
  </si>
  <si>
    <t>Chodník a oplotenie na p. 533 a 534</t>
  </si>
  <si>
    <t>2 - SO 02 Chodník</t>
  </si>
  <si>
    <t>Obrubník  parkový, lxšxv 1000x50x200 mm, sivá</t>
  </si>
  <si>
    <t>Obrubník  cestný, lxšxv 1000x100x200 mm, skosenie 15/15 mm</t>
  </si>
  <si>
    <t>Dlažba betónová, rozmer 200x100x60 mm, sivá</t>
  </si>
  <si>
    <t xml:space="preserve">            KRYCÍ LIST ROZPOČTU                    Príloha č. 2</t>
  </si>
  <si>
    <t xml:space="preserve">                  REKAPITULÁCIA ROZPOČTU              Príloha č. 2</t>
  </si>
  <si>
    <t xml:space="preserve">                   ROZPOČET                          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</si>
</sst>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0" fillId="0" borderId="9" xfId="0" applyNumberFormat="1" applyFont="1" applyBorder="1" applyAlignment="1"/>
    <xf numFmtId="166" fontId="20" fillId="0" borderId="10" xfId="0" applyNumberFormat="1" applyFont="1" applyBorder="1" applyAlignment="1"/>
    <xf numFmtId="4" fontId="21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1" xfId="0" applyFont="1" applyBorder="1" applyAlignment="1"/>
    <xf numFmtId="166" fontId="6" fillId="0" borderId="0" xfId="0" applyNumberFormat="1" applyFont="1" applyBorder="1" applyAlignment="1"/>
    <xf numFmtId="166" fontId="6" fillId="0" borderId="12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/>
    <xf numFmtId="4" fontId="5" fillId="0" borderId="20" xfId="0" applyNumberFormat="1" applyFont="1" applyBorder="1" applyAlignment="1">
      <alignment vertical="center"/>
    </xf>
    <xf numFmtId="0" fontId="9" fillId="2" borderId="0" xfId="1" applyFont="1" applyFill="1" applyAlignment="1" applyProtection="1">
      <alignment horizontal="center" vertical="center"/>
    </xf>
    <xf numFmtId="0" fontId="22" fillId="0" borderId="22" xfId="0" applyFont="1" applyBorder="1" applyAlignment="1" applyProtection="1">
      <alignment horizontal="left" vertical="center" wrapText="1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4" fontId="5" fillId="0" borderId="14" xfId="0" applyNumberFormat="1" applyFont="1" applyBorder="1" applyAlignment="1"/>
    <xf numFmtId="4" fontId="5" fillId="0" borderId="14" xfId="0" applyNumberFormat="1" applyFont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" fontId="17" fillId="4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7" fillId="0" borderId="9" xfId="0" applyNumberFormat="1" applyFont="1" applyBorder="1" applyAlignment="1"/>
    <xf numFmtId="4" fontId="3" fillId="0" borderId="9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5"/>
  <sheetViews>
    <sheetView showGridLines="0" tabSelected="1" workbookViewId="0">
      <pane ySplit="1" topLeftCell="A2" activePane="bottomLeft" state="frozen"/>
      <selection pane="bottomLeft" activeCell="C110" sqref="C110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66" ht="21.75" customHeight="1" x14ac:dyDescent="0.3">
      <c r="A1" s="56"/>
      <c r="B1" s="6"/>
      <c r="C1" s="6"/>
      <c r="D1" s="7" t="s">
        <v>0</v>
      </c>
      <c r="E1" s="6"/>
      <c r="F1" s="8" t="s">
        <v>46</v>
      </c>
      <c r="G1" s="8"/>
      <c r="H1" s="116" t="s">
        <v>47</v>
      </c>
      <c r="I1" s="116"/>
      <c r="J1" s="116"/>
      <c r="K1" s="116"/>
      <c r="L1" s="8" t="s">
        <v>48</v>
      </c>
      <c r="M1" s="6"/>
      <c r="N1" s="6"/>
      <c r="O1" s="7" t="s">
        <v>49</v>
      </c>
      <c r="P1" s="6"/>
      <c r="Q1" s="6"/>
      <c r="R1" s="6"/>
      <c r="S1" s="8" t="s">
        <v>50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" customHeight="1" x14ac:dyDescent="0.3">
      <c r="C2" s="160" t="s">
        <v>3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120" t="s">
        <v>4</v>
      </c>
      <c r="T2" s="121"/>
      <c r="U2" s="121"/>
      <c r="V2" s="121"/>
      <c r="W2" s="121"/>
      <c r="X2" s="121"/>
      <c r="Y2" s="121"/>
      <c r="Z2" s="121"/>
      <c r="AA2" s="121"/>
      <c r="AB2" s="121"/>
      <c r="AC2" s="121"/>
      <c r="AT2" s="11" t="s">
        <v>43</v>
      </c>
    </row>
    <row r="3" spans="1:66" ht="6.9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40</v>
      </c>
    </row>
    <row r="4" spans="1:66" ht="36.9" customHeight="1" x14ac:dyDescent="0.3">
      <c r="B4" s="15"/>
      <c r="C4" s="131" t="s">
        <v>168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6"/>
      <c r="T4" s="10" t="s">
        <v>5</v>
      </c>
      <c r="AT4" s="11" t="s">
        <v>2</v>
      </c>
    </row>
    <row r="5" spans="1:66" ht="6.9" customHeight="1" x14ac:dyDescent="0.3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 x14ac:dyDescent="0.3">
      <c r="B6" s="15"/>
      <c r="C6" s="17"/>
      <c r="D6" s="20" t="s">
        <v>6</v>
      </c>
      <c r="E6" s="17"/>
      <c r="F6" s="135" t="s">
        <v>163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7"/>
      <c r="R6" s="16"/>
    </row>
    <row r="7" spans="1:66" s="1" customFormat="1" ht="32.85" customHeight="1" x14ac:dyDescent="0.3">
      <c r="B7" s="22"/>
      <c r="C7" s="23"/>
      <c r="D7" s="19" t="s">
        <v>51</v>
      </c>
      <c r="E7" s="23"/>
      <c r="F7" s="162" t="s">
        <v>164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23"/>
      <c r="R7" s="24"/>
    </row>
    <row r="8" spans="1:66" s="1" customFormat="1" ht="14.4" customHeight="1" x14ac:dyDescent="0.3">
      <c r="B8" s="22"/>
      <c r="C8" s="23"/>
      <c r="D8" s="20" t="s">
        <v>7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8</v>
      </c>
      <c r="N8" s="23"/>
      <c r="O8" s="18" t="s">
        <v>1</v>
      </c>
      <c r="P8" s="23"/>
      <c r="Q8" s="23"/>
      <c r="R8" s="24"/>
    </row>
    <row r="9" spans="1:66" s="1" customFormat="1" ht="14.4" customHeight="1" x14ac:dyDescent="0.3">
      <c r="B9" s="22"/>
      <c r="C9" s="23"/>
      <c r="D9" s="20" t="s">
        <v>9</v>
      </c>
      <c r="E9" s="23"/>
      <c r="F9" s="18" t="s">
        <v>10</v>
      </c>
      <c r="G9" s="23"/>
      <c r="H9" s="23"/>
      <c r="I9" s="23"/>
      <c r="J9" s="23"/>
      <c r="K9" s="23"/>
      <c r="L9" s="23"/>
      <c r="M9" s="20" t="s">
        <v>11</v>
      </c>
      <c r="N9" s="23"/>
      <c r="O9" s="158" t="e">
        <f>#REF!</f>
        <v>#REF!</v>
      </c>
      <c r="P9" s="138"/>
      <c r="Q9" s="23"/>
      <c r="R9" s="24"/>
    </row>
    <row r="10" spans="1:66" s="1" customFormat="1" ht="10.95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" customHeight="1" x14ac:dyDescent="0.3">
      <c r="B11" s="22"/>
      <c r="C11" s="23"/>
      <c r="D11" s="20" t="s">
        <v>12</v>
      </c>
      <c r="E11" s="23"/>
      <c r="F11" s="23"/>
      <c r="G11" s="23"/>
      <c r="H11" s="23"/>
      <c r="I11" s="23"/>
      <c r="J11" s="23"/>
      <c r="K11" s="23"/>
      <c r="L11" s="23"/>
      <c r="M11" s="20" t="s">
        <v>13</v>
      </c>
      <c r="N11" s="23"/>
      <c r="O11" s="139" t="s">
        <v>14</v>
      </c>
      <c r="P11" s="139"/>
      <c r="Q11" s="23"/>
      <c r="R11" s="24"/>
    </row>
    <row r="12" spans="1:66" s="1" customFormat="1" ht="18" customHeight="1" x14ac:dyDescent="0.3">
      <c r="B12" s="22"/>
      <c r="C12" s="23"/>
      <c r="D12" s="23"/>
      <c r="E12" s="18" t="s">
        <v>15</v>
      </c>
      <c r="F12" s="23"/>
      <c r="G12" s="23"/>
      <c r="H12" s="23"/>
      <c r="I12" s="23"/>
      <c r="J12" s="23"/>
      <c r="K12" s="23"/>
      <c r="L12" s="23"/>
      <c r="M12" s="20" t="s">
        <v>16</v>
      </c>
      <c r="N12" s="23"/>
      <c r="O12" s="139" t="s">
        <v>1</v>
      </c>
      <c r="P12" s="139"/>
      <c r="Q12" s="23"/>
      <c r="R12" s="24"/>
    </row>
    <row r="13" spans="1:66" s="1" customFormat="1" ht="6.9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" customHeight="1" x14ac:dyDescent="0.3">
      <c r="B14" s="22"/>
      <c r="C14" s="23"/>
      <c r="D14" s="20" t="s">
        <v>17</v>
      </c>
      <c r="E14" s="23"/>
      <c r="F14" s="23"/>
      <c r="G14" s="23"/>
      <c r="H14" s="23"/>
      <c r="I14" s="23"/>
      <c r="J14" s="23"/>
      <c r="K14" s="23"/>
      <c r="L14" s="23"/>
      <c r="M14" s="20" t="s">
        <v>13</v>
      </c>
      <c r="N14" s="23"/>
      <c r="O14" s="155" t="e">
        <f>IF(#REF!="","",#REF!)</f>
        <v>#REF!</v>
      </c>
      <c r="P14" s="139"/>
      <c r="Q14" s="23"/>
      <c r="R14" s="24"/>
    </row>
    <row r="15" spans="1:66" s="1" customFormat="1" ht="18" customHeight="1" x14ac:dyDescent="0.3">
      <c r="B15" s="22"/>
      <c r="C15" s="23"/>
      <c r="D15" s="23"/>
      <c r="E15" s="155" t="e">
        <f>IF(#REF!="","",#REF!)</f>
        <v>#REF!</v>
      </c>
      <c r="F15" s="159"/>
      <c r="G15" s="159"/>
      <c r="H15" s="159"/>
      <c r="I15" s="159"/>
      <c r="J15" s="159"/>
      <c r="K15" s="159"/>
      <c r="L15" s="159"/>
      <c r="M15" s="20" t="s">
        <v>16</v>
      </c>
      <c r="N15" s="23"/>
      <c r="O15" s="155" t="e">
        <f>IF(#REF!="","",#REF!)</f>
        <v>#REF!</v>
      </c>
      <c r="P15" s="139"/>
      <c r="Q15" s="23"/>
      <c r="R15" s="24"/>
    </row>
    <row r="16" spans="1:66" s="1" customFormat="1" ht="6.9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" customHeight="1" x14ac:dyDescent="0.3">
      <c r="B17" s="22"/>
      <c r="C17" s="23"/>
      <c r="D17" s="20" t="s">
        <v>18</v>
      </c>
      <c r="E17" s="23"/>
      <c r="F17" s="23"/>
      <c r="G17" s="23"/>
      <c r="H17" s="23"/>
      <c r="I17" s="23"/>
      <c r="J17" s="23"/>
      <c r="K17" s="23"/>
      <c r="L17" s="23"/>
      <c r="M17" s="20" t="s">
        <v>13</v>
      </c>
      <c r="N17" s="23"/>
      <c r="O17" s="139" t="e">
        <f>IF(#REF!="","",#REF!)</f>
        <v>#REF!</v>
      </c>
      <c r="P17" s="139"/>
      <c r="Q17" s="23"/>
      <c r="R17" s="24"/>
    </row>
    <row r="18" spans="2:18" s="1" customFormat="1" ht="18" customHeight="1" x14ac:dyDescent="0.3">
      <c r="B18" s="22"/>
      <c r="C18" s="23"/>
      <c r="D18" s="23"/>
      <c r="E18" s="18" t="e">
        <f>IF(#REF!="","",#REF!)</f>
        <v>#REF!</v>
      </c>
      <c r="F18" s="23"/>
      <c r="G18" s="23"/>
      <c r="H18" s="23"/>
      <c r="I18" s="23"/>
      <c r="J18" s="23"/>
      <c r="K18" s="23"/>
      <c r="L18" s="23"/>
      <c r="M18" s="20" t="s">
        <v>16</v>
      </c>
      <c r="N18" s="23"/>
      <c r="O18" s="139" t="e">
        <f>IF(#REF!="","",#REF!)</f>
        <v>#REF!</v>
      </c>
      <c r="P18" s="139"/>
      <c r="Q18" s="23"/>
      <c r="R18" s="24"/>
    </row>
    <row r="19" spans="2:18" s="1" customFormat="1" ht="6.9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" customHeight="1" x14ac:dyDescent="0.3">
      <c r="B20" s="22"/>
      <c r="C20" s="23"/>
      <c r="D20" s="20" t="s">
        <v>19</v>
      </c>
      <c r="E20" s="23"/>
      <c r="F20" s="23"/>
      <c r="G20" s="23"/>
      <c r="H20" s="23"/>
      <c r="I20" s="23"/>
      <c r="J20" s="23"/>
      <c r="K20" s="23"/>
      <c r="L20" s="23"/>
      <c r="M20" s="20" t="s">
        <v>13</v>
      </c>
      <c r="N20" s="23"/>
      <c r="O20" s="139" t="e">
        <f>IF(#REF!="","",#REF!)</f>
        <v>#REF!</v>
      </c>
      <c r="P20" s="139"/>
      <c r="Q20" s="23"/>
      <c r="R20" s="24"/>
    </row>
    <row r="21" spans="2:18" s="1" customFormat="1" ht="18" customHeight="1" x14ac:dyDescent="0.3">
      <c r="B21" s="22"/>
      <c r="C21" s="23"/>
      <c r="D21" s="23"/>
      <c r="E21" s="18" t="e">
        <f>IF(#REF!="","",#REF!)</f>
        <v>#REF!</v>
      </c>
      <c r="F21" s="23"/>
      <c r="G21" s="23"/>
      <c r="H21" s="23"/>
      <c r="I21" s="23"/>
      <c r="J21" s="23"/>
      <c r="K21" s="23"/>
      <c r="L21" s="23"/>
      <c r="M21" s="20" t="s">
        <v>16</v>
      </c>
      <c r="N21" s="23"/>
      <c r="O21" s="139" t="e">
        <f>IF(#REF!="","",#REF!)</f>
        <v>#REF!</v>
      </c>
      <c r="P21" s="139"/>
      <c r="Q21" s="23"/>
      <c r="R21" s="24"/>
    </row>
    <row r="22" spans="2:18" s="1" customFormat="1" ht="6.9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" customHeight="1" x14ac:dyDescent="0.3">
      <c r="B23" s="22"/>
      <c r="C23" s="23"/>
      <c r="D23" s="20" t="s">
        <v>20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6.5" customHeight="1" x14ac:dyDescent="0.3">
      <c r="B24" s="22"/>
      <c r="C24" s="23"/>
      <c r="D24" s="23"/>
      <c r="E24" s="156" t="s">
        <v>1</v>
      </c>
      <c r="F24" s="156"/>
      <c r="G24" s="156"/>
      <c r="H24" s="156"/>
      <c r="I24" s="156"/>
      <c r="J24" s="156"/>
      <c r="K24" s="156"/>
      <c r="L24" s="156"/>
      <c r="M24" s="23"/>
      <c r="N24" s="23"/>
      <c r="O24" s="23"/>
      <c r="P24" s="23"/>
      <c r="Q24" s="23"/>
      <c r="R24" s="24"/>
    </row>
    <row r="25" spans="2:18" s="1" customFormat="1" ht="6.9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" customHeight="1" x14ac:dyDescent="0.3">
      <c r="B26" s="22"/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3"/>
      <c r="R26" s="24"/>
    </row>
    <row r="27" spans="2:18" s="1" customFormat="1" ht="14.4" customHeight="1" x14ac:dyDescent="0.3">
      <c r="B27" s="22"/>
      <c r="C27" s="23"/>
      <c r="D27" s="57" t="s">
        <v>52</v>
      </c>
      <c r="E27" s="23"/>
      <c r="F27" s="23"/>
      <c r="G27" s="23"/>
      <c r="H27" s="23"/>
      <c r="I27" s="23"/>
      <c r="J27" s="23"/>
      <c r="K27" s="23"/>
      <c r="L27" s="23"/>
      <c r="M27" s="157" t="e">
        <f>N88</f>
        <v>#REF!</v>
      </c>
      <c r="N27" s="157"/>
      <c r="O27" s="157"/>
      <c r="P27" s="157"/>
      <c r="Q27" s="23"/>
      <c r="R27" s="24"/>
    </row>
    <row r="28" spans="2:18" s="1" customFormat="1" ht="14.4" customHeight="1" x14ac:dyDescent="0.3">
      <c r="B28" s="22"/>
      <c r="C28" s="23"/>
      <c r="D28" s="21" t="s">
        <v>44</v>
      </c>
      <c r="E28" s="23"/>
      <c r="F28" s="23"/>
      <c r="G28" s="23"/>
      <c r="H28" s="23"/>
      <c r="I28" s="23"/>
      <c r="J28" s="23"/>
      <c r="K28" s="23"/>
      <c r="L28" s="23"/>
      <c r="M28" s="157" t="e">
        <f>N95</f>
        <v>#REF!</v>
      </c>
      <c r="N28" s="157"/>
      <c r="O28" s="157"/>
      <c r="P28" s="157"/>
      <c r="Q28" s="23"/>
      <c r="R28" s="24"/>
    </row>
    <row r="29" spans="2:18" s="1" customFormat="1" ht="6.9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 x14ac:dyDescent="0.3">
      <c r="B30" s="22"/>
      <c r="C30" s="23"/>
      <c r="D30" s="58" t="s">
        <v>21</v>
      </c>
      <c r="E30" s="23"/>
      <c r="F30" s="23"/>
      <c r="G30" s="23"/>
      <c r="H30" s="23"/>
      <c r="I30" s="23"/>
      <c r="J30" s="23"/>
      <c r="K30" s="23"/>
      <c r="L30" s="23"/>
      <c r="M30" s="152" t="e">
        <f>ROUND(M27+M28,2)</f>
        <v>#REF!</v>
      </c>
      <c r="N30" s="132"/>
      <c r="O30" s="132"/>
      <c r="P30" s="132"/>
      <c r="Q30" s="23"/>
      <c r="R30" s="24"/>
    </row>
    <row r="31" spans="2:18" s="1" customFormat="1" ht="6.9" customHeight="1" x14ac:dyDescent="0.3">
      <c r="B31" s="22"/>
      <c r="C31" s="2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3"/>
      <c r="R31" s="24"/>
    </row>
    <row r="32" spans="2:18" s="1" customFormat="1" ht="14.4" customHeight="1" x14ac:dyDescent="0.3">
      <c r="B32" s="22"/>
      <c r="C32" s="23"/>
      <c r="D32" s="25" t="s">
        <v>22</v>
      </c>
      <c r="E32" s="25" t="s">
        <v>23</v>
      </c>
      <c r="F32" s="26">
        <v>0.2</v>
      </c>
      <c r="G32" s="59" t="s">
        <v>24</v>
      </c>
      <c r="H32" s="148">
        <f>(SUM(BE95:BE102)+SUM(BE120:BE144))</f>
        <v>0</v>
      </c>
      <c r="I32" s="132"/>
      <c r="J32" s="132"/>
      <c r="K32" s="23"/>
      <c r="L32" s="23"/>
      <c r="M32" s="148">
        <f>ROUND((SUM(BE95:BE102)+SUM(BE120:BE144)), 2)*F32</f>
        <v>0</v>
      </c>
      <c r="N32" s="132"/>
      <c r="O32" s="132"/>
      <c r="P32" s="132"/>
      <c r="Q32" s="23"/>
      <c r="R32" s="24"/>
    </row>
    <row r="33" spans="2:18" s="1" customFormat="1" ht="14.4" customHeight="1" x14ac:dyDescent="0.3">
      <c r="B33" s="22"/>
      <c r="C33" s="23"/>
      <c r="D33" s="23"/>
      <c r="E33" s="25" t="s">
        <v>25</v>
      </c>
      <c r="F33" s="26">
        <v>0.2</v>
      </c>
      <c r="G33" s="59" t="s">
        <v>24</v>
      </c>
      <c r="H33" s="148" t="e">
        <f>(SUM(BF95:BF102)+SUM(BF120:BF144))</f>
        <v>#REF!</v>
      </c>
      <c r="I33" s="132"/>
      <c r="J33" s="132"/>
      <c r="K33" s="23"/>
      <c r="L33" s="23"/>
      <c r="M33" s="148" t="e">
        <f>ROUND((SUM(BF95:BF102)+SUM(BF120:BF144)), 2)*F33</f>
        <v>#REF!</v>
      </c>
      <c r="N33" s="132"/>
      <c r="O33" s="132"/>
      <c r="P33" s="132"/>
      <c r="Q33" s="23"/>
      <c r="R33" s="24"/>
    </row>
    <row r="34" spans="2:18" s="1" customFormat="1" ht="14.4" hidden="1" customHeight="1" x14ac:dyDescent="0.3">
      <c r="B34" s="22"/>
      <c r="C34" s="23"/>
      <c r="D34" s="23"/>
      <c r="E34" s="25" t="s">
        <v>26</v>
      </c>
      <c r="F34" s="26">
        <v>0.2</v>
      </c>
      <c r="G34" s="59" t="s">
        <v>24</v>
      </c>
      <c r="H34" s="148">
        <f>(SUM(BG95:BG102)+SUM(BG120:BG144))</f>
        <v>0</v>
      </c>
      <c r="I34" s="132"/>
      <c r="J34" s="132"/>
      <c r="K34" s="23"/>
      <c r="L34" s="23"/>
      <c r="M34" s="148">
        <v>0</v>
      </c>
      <c r="N34" s="132"/>
      <c r="O34" s="132"/>
      <c r="P34" s="132"/>
      <c r="Q34" s="23"/>
      <c r="R34" s="24"/>
    </row>
    <row r="35" spans="2:18" s="1" customFormat="1" ht="14.4" hidden="1" customHeight="1" x14ac:dyDescent="0.3">
      <c r="B35" s="22"/>
      <c r="C35" s="23"/>
      <c r="D35" s="23"/>
      <c r="E35" s="25" t="s">
        <v>27</v>
      </c>
      <c r="F35" s="26">
        <v>0.2</v>
      </c>
      <c r="G35" s="59" t="s">
        <v>24</v>
      </c>
      <c r="H35" s="148">
        <f>(SUM(BH95:BH102)+SUM(BH120:BH144))</f>
        <v>0</v>
      </c>
      <c r="I35" s="132"/>
      <c r="J35" s="132"/>
      <c r="K35" s="23"/>
      <c r="L35" s="23"/>
      <c r="M35" s="148">
        <v>0</v>
      </c>
      <c r="N35" s="132"/>
      <c r="O35" s="132"/>
      <c r="P35" s="132"/>
      <c r="Q35" s="23"/>
      <c r="R35" s="24"/>
    </row>
    <row r="36" spans="2:18" s="1" customFormat="1" ht="14.4" hidden="1" customHeight="1" x14ac:dyDescent="0.3">
      <c r="B36" s="22"/>
      <c r="C36" s="23"/>
      <c r="D36" s="23"/>
      <c r="E36" s="25" t="s">
        <v>28</v>
      </c>
      <c r="F36" s="26">
        <v>0</v>
      </c>
      <c r="G36" s="59" t="s">
        <v>24</v>
      </c>
      <c r="H36" s="148">
        <f>(SUM(BI95:BI102)+SUM(BI120:BI144))</f>
        <v>0</v>
      </c>
      <c r="I36" s="132"/>
      <c r="J36" s="132"/>
      <c r="K36" s="23"/>
      <c r="L36" s="23"/>
      <c r="M36" s="148">
        <v>0</v>
      </c>
      <c r="N36" s="132"/>
      <c r="O36" s="132"/>
      <c r="P36" s="132"/>
      <c r="Q36" s="23"/>
      <c r="R36" s="24"/>
    </row>
    <row r="37" spans="2:18" s="1" customFormat="1" ht="6.9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 x14ac:dyDescent="0.3">
      <c r="B38" s="22"/>
      <c r="C38" s="28"/>
      <c r="D38" s="29" t="s">
        <v>29</v>
      </c>
      <c r="E38" s="30"/>
      <c r="F38" s="30"/>
      <c r="G38" s="60" t="s">
        <v>30</v>
      </c>
      <c r="H38" s="31" t="s">
        <v>31</v>
      </c>
      <c r="I38" s="30"/>
      <c r="J38" s="30"/>
      <c r="K38" s="30"/>
      <c r="L38" s="153" t="e">
        <f>SUM(M30:M36)</f>
        <v>#REF!</v>
      </c>
      <c r="M38" s="153"/>
      <c r="N38" s="153"/>
      <c r="O38" s="153"/>
      <c r="P38" s="154"/>
      <c r="Q38" s="28"/>
      <c r="R38" s="24"/>
    </row>
    <row r="39" spans="2:18" s="1" customFormat="1" ht="14.4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x14ac:dyDescent="0.3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</row>
    <row r="42" spans="2:18" x14ac:dyDescent="0.3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 x14ac:dyDescent="0.3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 x14ac:dyDescent="0.3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 x14ac:dyDescent="0.3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 x14ac:dyDescent="0.3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 x14ac:dyDescent="0.3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 x14ac:dyDescent="0.3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 x14ac:dyDescent="0.3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4.4" x14ac:dyDescent="0.3">
      <c r="B50" s="22"/>
      <c r="C50" s="23"/>
      <c r="D50" s="32" t="s">
        <v>32</v>
      </c>
      <c r="E50" s="33"/>
      <c r="F50" s="33"/>
      <c r="G50" s="33"/>
      <c r="H50" s="34"/>
      <c r="I50" s="23"/>
      <c r="J50" s="32" t="s">
        <v>33</v>
      </c>
      <c r="K50" s="33"/>
      <c r="L50" s="33"/>
      <c r="M50" s="33"/>
      <c r="N50" s="33"/>
      <c r="O50" s="33"/>
      <c r="P50" s="34"/>
      <c r="Q50" s="23"/>
      <c r="R50" s="24"/>
    </row>
    <row r="51" spans="2:18" x14ac:dyDescent="0.3">
      <c r="B51" s="15"/>
      <c r="C51" s="17"/>
      <c r="D51" s="35"/>
      <c r="E51" s="17"/>
      <c r="F51" s="17"/>
      <c r="G51" s="17"/>
      <c r="H51" s="36"/>
      <c r="I51" s="17"/>
      <c r="J51" s="35"/>
      <c r="K51" s="17"/>
      <c r="L51" s="17"/>
      <c r="M51" s="17"/>
      <c r="N51" s="17"/>
      <c r="O51" s="17"/>
      <c r="P51" s="36"/>
      <c r="Q51" s="17"/>
      <c r="R51" s="16"/>
    </row>
    <row r="52" spans="2:18" x14ac:dyDescent="0.3">
      <c r="B52" s="15"/>
      <c r="C52" s="17"/>
      <c r="D52" s="35"/>
      <c r="E52" s="17"/>
      <c r="F52" s="17"/>
      <c r="G52" s="17"/>
      <c r="H52" s="36"/>
      <c r="I52" s="17"/>
      <c r="J52" s="35"/>
      <c r="K52" s="17"/>
      <c r="L52" s="17"/>
      <c r="M52" s="17"/>
      <c r="N52" s="17"/>
      <c r="O52" s="17"/>
      <c r="P52" s="36"/>
      <c r="Q52" s="17"/>
      <c r="R52" s="16"/>
    </row>
    <row r="53" spans="2:18" x14ac:dyDescent="0.3">
      <c r="B53" s="15"/>
      <c r="C53" s="17"/>
      <c r="D53" s="35"/>
      <c r="E53" s="17"/>
      <c r="F53" s="17"/>
      <c r="G53" s="17"/>
      <c r="H53" s="36"/>
      <c r="I53" s="17"/>
      <c r="J53" s="35"/>
      <c r="K53" s="17"/>
      <c r="L53" s="17"/>
      <c r="M53" s="17"/>
      <c r="N53" s="17"/>
      <c r="O53" s="17"/>
      <c r="P53" s="36"/>
      <c r="Q53" s="17"/>
      <c r="R53" s="16"/>
    </row>
    <row r="54" spans="2:18" x14ac:dyDescent="0.3">
      <c r="B54" s="15"/>
      <c r="C54" s="17"/>
      <c r="D54" s="35"/>
      <c r="E54" s="17"/>
      <c r="F54" s="17"/>
      <c r="G54" s="17"/>
      <c r="H54" s="36"/>
      <c r="I54" s="17"/>
      <c r="J54" s="35"/>
      <c r="K54" s="17"/>
      <c r="L54" s="17"/>
      <c r="M54" s="17"/>
      <c r="N54" s="17"/>
      <c r="O54" s="17"/>
      <c r="P54" s="36"/>
      <c r="Q54" s="17"/>
      <c r="R54" s="16"/>
    </row>
    <row r="55" spans="2:18" x14ac:dyDescent="0.3">
      <c r="B55" s="15"/>
      <c r="C55" s="17"/>
      <c r="D55" s="35"/>
      <c r="E55" s="17"/>
      <c r="F55" s="17"/>
      <c r="G55" s="17"/>
      <c r="H55" s="36"/>
      <c r="I55" s="17"/>
      <c r="J55" s="35"/>
      <c r="K55" s="17"/>
      <c r="L55" s="17"/>
      <c r="M55" s="17"/>
      <c r="N55" s="17"/>
      <c r="O55" s="17"/>
      <c r="P55" s="36"/>
      <c r="Q55" s="17"/>
      <c r="R55" s="16"/>
    </row>
    <row r="56" spans="2:18" x14ac:dyDescent="0.3">
      <c r="B56" s="15"/>
      <c r="C56" s="17"/>
      <c r="D56" s="35"/>
      <c r="E56" s="17"/>
      <c r="F56" s="17"/>
      <c r="G56" s="17"/>
      <c r="H56" s="36"/>
      <c r="I56" s="17"/>
      <c r="J56" s="35"/>
      <c r="K56" s="17"/>
      <c r="L56" s="17"/>
      <c r="M56" s="17"/>
      <c r="N56" s="17"/>
      <c r="O56" s="17"/>
      <c r="P56" s="36"/>
      <c r="Q56" s="17"/>
      <c r="R56" s="16"/>
    </row>
    <row r="57" spans="2:18" x14ac:dyDescent="0.3">
      <c r="B57" s="15"/>
      <c r="C57" s="17"/>
      <c r="D57" s="35"/>
      <c r="E57" s="17"/>
      <c r="F57" s="17"/>
      <c r="G57" s="17"/>
      <c r="H57" s="36"/>
      <c r="I57" s="17"/>
      <c r="J57" s="35"/>
      <c r="K57" s="17"/>
      <c r="L57" s="17"/>
      <c r="M57" s="17"/>
      <c r="N57" s="17"/>
      <c r="O57" s="17"/>
      <c r="P57" s="36"/>
      <c r="Q57" s="17"/>
      <c r="R57" s="16"/>
    </row>
    <row r="58" spans="2:18" x14ac:dyDescent="0.3">
      <c r="B58" s="15"/>
      <c r="C58" s="17"/>
      <c r="D58" s="35"/>
      <c r="E58" s="17"/>
      <c r="F58" s="17"/>
      <c r="G58" s="17"/>
      <c r="H58" s="36"/>
      <c r="I58" s="17"/>
      <c r="J58" s="35"/>
      <c r="K58" s="17"/>
      <c r="L58" s="17"/>
      <c r="M58" s="17"/>
      <c r="N58" s="17"/>
      <c r="O58" s="17"/>
      <c r="P58" s="36"/>
      <c r="Q58" s="17"/>
      <c r="R58" s="16"/>
    </row>
    <row r="59" spans="2:18" s="1" customFormat="1" ht="14.4" x14ac:dyDescent="0.3">
      <c r="B59" s="22"/>
      <c r="C59" s="23"/>
      <c r="D59" s="37" t="s">
        <v>34</v>
      </c>
      <c r="E59" s="38"/>
      <c r="F59" s="38"/>
      <c r="G59" s="39" t="s">
        <v>35</v>
      </c>
      <c r="H59" s="40"/>
      <c r="I59" s="23"/>
      <c r="J59" s="37" t="s">
        <v>34</v>
      </c>
      <c r="K59" s="38"/>
      <c r="L59" s="38"/>
      <c r="M59" s="38"/>
      <c r="N59" s="39" t="s">
        <v>35</v>
      </c>
      <c r="O59" s="38"/>
      <c r="P59" s="40"/>
      <c r="Q59" s="23"/>
      <c r="R59" s="24"/>
    </row>
    <row r="60" spans="2:18" x14ac:dyDescent="0.3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4.4" x14ac:dyDescent="0.3">
      <c r="B61" s="22"/>
      <c r="C61" s="23"/>
      <c r="D61" s="32" t="s">
        <v>36</v>
      </c>
      <c r="E61" s="33"/>
      <c r="F61" s="33"/>
      <c r="G61" s="33"/>
      <c r="H61" s="34"/>
      <c r="I61" s="23"/>
      <c r="J61" s="32" t="s">
        <v>37</v>
      </c>
      <c r="K61" s="33"/>
      <c r="L61" s="33"/>
      <c r="M61" s="33"/>
      <c r="N61" s="33"/>
      <c r="O61" s="33"/>
      <c r="P61" s="34"/>
      <c r="Q61" s="23"/>
      <c r="R61" s="24"/>
    </row>
    <row r="62" spans="2:18" x14ac:dyDescent="0.3">
      <c r="B62" s="15"/>
      <c r="C62" s="17"/>
      <c r="D62" s="35"/>
      <c r="E62" s="17"/>
      <c r="F62" s="17"/>
      <c r="G62" s="17"/>
      <c r="H62" s="36"/>
      <c r="I62" s="17"/>
      <c r="J62" s="35"/>
      <c r="K62" s="17"/>
      <c r="L62" s="17"/>
      <c r="M62" s="17"/>
      <c r="N62" s="17"/>
      <c r="O62" s="17"/>
      <c r="P62" s="36"/>
      <c r="Q62" s="17"/>
      <c r="R62" s="16"/>
    </row>
    <row r="63" spans="2:18" x14ac:dyDescent="0.3">
      <c r="B63" s="15"/>
      <c r="C63" s="17"/>
      <c r="D63" s="35"/>
      <c r="E63" s="17"/>
      <c r="F63" s="17"/>
      <c r="G63" s="17"/>
      <c r="H63" s="36"/>
      <c r="I63" s="17"/>
      <c r="J63" s="35"/>
      <c r="K63" s="17"/>
      <c r="L63" s="17"/>
      <c r="M63" s="17"/>
      <c r="N63" s="17"/>
      <c r="O63" s="17"/>
      <c r="P63" s="36"/>
      <c r="Q63" s="17"/>
      <c r="R63" s="16"/>
    </row>
    <row r="64" spans="2:18" x14ac:dyDescent="0.3">
      <c r="B64" s="15"/>
      <c r="C64" s="17"/>
      <c r="D64" s="35"/>
      <c r="E64" s="17"/>
      <c r="F64" s="17"/>
      <c r="G64" s="17"/>
      <c r="H64" s="36"/>
      <c r="I64" s="17"/>
      <c r="J64" s="35"/>
      <c r="K64" s="17"/>
      <c r="L64" s="17"/>
      <c r="M64" s="17"/>
      <c r="N64" s="17"/>
      <c r="O64" s="17"/>
      <c r="P64" s="36"/>
      <c r="Q64" s="17"/>
      <c r="R64" s="16"/>
    </row>
    <row r="65" spans="2:18" x14ac:dyDescent="0.3">
      <c r="B65" s="15"/>
      <c r="C65" s="17"/>
      <c r="D65" s="35"/>
      <c r="E65" s="17"/>
      <c r="F65" s="17"/>
      <c r="G65" s="17"/>
      <c r="H65" s="36"/>
      <c r="I65" s="17"/>
      <c r="J65" s="35"/>
      <c r="K65" s="17"/>
      <c r="L65" s="17"/>
      <c r="M65" s="17"/>
      <c r="N65" s="17"/>
      <c r="O65" s="17"/>
      <c r="P65" s="36"/>
      <c r="Q65" s="17"/>
      <c r="R65" s="16"/>
    </row>
    <row r="66" spans="2:18" x14ac:dyDescent="0.3">
      <c r="B66" s="15"/>
      <c r="C66" s="17"/>
      <c r="D66" s="35"/>
      <c r="E66" s="17"/>
      <c r="F66" s="17"/>
      <c r="G66" s="17"/>
      <c r="H66" s="36"/>
      <c r="I66" s="17"/>
      <c r="J66" s="35"/>
      <c r="K66" s="17"/>
      <c r="L66" s="17"/>
      <c r="M66" s="17"/>
      <c r="N66" s="17"/>
      <c r="O66" s="17"/>
      <c r="P66" s="36"/>
      <c r="Q66" s="17"/>
      <c r="R66" s="16"/>
    </row>
    <row r="67" spans="2:18" x14ac:dyDescent="0.3">
      <c r="B67" s="15"/>
      <c r="C67" s="17"/>
      <c r="D67" s="35"/>
      <c r="E67" s="17"/>
      <c r="F67" s="17"/>
      <c r="G67" s="17"/>
      <c r="H67" s="36"/>
      <c r="I67" s="17"/>
      <c r="J67" s="35"/>
      <c r="K67" s="17"/>
      <c r="L67" s="17"/>
      <c r="M67" s="17"/>
      <c r="N67" s="17"/>
      <c r="O67" s="17"/>
      <c r="P67" s="36"/>
      <c r="Q67" s="17"/>
      <c r="R67" s="16"/>
    </row>
    <row r="68" spans="2:18" x14ac:dyDescent="0.3">
      <c r="B68" s="15"/>
      <c r="C68" s="17"/>
      <c r="D68" s="35"/>
      <c r="E68" s="17"/>
      <c r="F68" s="17"/>
      <c r="G68" s="17"/>
      <c r="H68" s="36"/>
      <c r="I68" s="17"/>
      <c r="J68" s="35"/>
      <c r="K68" s="17"/>
      <c r="L68" s="17"/>
      <c r="M68" s="17"/>
      <c r="N68" s="17"/>
      <c r="O68" s="17"/>
      <c r="P68" s="36"/>
      <c r="Q68" s="17"/>
      <c r="R68" s="16"/>
    </row>
    <row r="69" spans="2:18" x14ac:dyDescent="0.3">
      <c r="B69" s="15"/>
      <c r="C69" s="17"/>
      <c r="D69" s="35"/>
      <c r="E69" s="17"/>
      <c r="F69" s="17"/>
      <c r="G69" s="17"/>
      <c r="H69" s="36"/>
      <c r="I69" s="17"/>
      <c r="J69" s="35"/>
      <c r="K69" s="17"/>
      <c r="L69" s="17"/>
      <c r="M69" s="17"/>
      <c r="N69" s="17"/>
      <c r="O69" s="17"/>
      <c r="P69" s="36"/>
      <c r="Q69" s="17"/>
      <c r="R69" s="16"/>
    </row>
    <row r="70" spans="2:18" s="1" customFormat="1" ht="14.4" x14ac:dyDescent="0.3">
      <c r="B70" s="22"/>
      <c r="C70" s="23"/>
      <c r="D70" s="37" t="s">
        <v>34</v>
      </c>
      <c r="E70" s="38"/>
      <c r="F70" s="38"/>
      <c r="G70" s="39" t="s">
        <v>35</v>
      </c>
      <c r="H70" s="40"/>
      <c r="I70" s="23"/>
      <c r="J70" s="37" t="s">
        <v>34</v>
      </c>
      <c r="K70" s="38"/>
      <c r="L70" s="38"/>
      <c r="M70" s="38"/>
      <c r="N70" s="39" t="s">
        <v>35</v>
      </c>
      <c r="O70" s="38"/>
      <c r="P70" s="40"/>
      <c r="Q70" s="23"/>
      <c r="R70" s="24"/>
    </row>
    <row r="71" spans="2:18" s="1" customFormat="1" ht="14.4" customHeight="1" x14ac:dyDescent="0.3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1" customFormat="1" ht="6.9" customHeight="1" x14ac:dyDescent="0.3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1" customFormat="1" ht="36.9" customHeight="1" x14ac:dyDescent="0.3">
      <c r="B76" s="22"/>
      <c r="C76" s="131" t="s">
        <v>169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24"/>
    </row>
    <row r="77" spans="2:18" s="1" customFormat="1" ht="6.9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 x14ac:dyDescent="0.3">
      <c r="B78" s="22"/>
      <c r="C78" s="20" t="s">
        <v>6</v>
      </c>
      <c r="D78" s="23"/>
      <c r="E78" s="23"/>
      <c r="F78" s="135" t="str">
        <f>F6</f>
        <v>Chodník a oplotenie na p. 533 a 534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23"/>
      <c r="R78" s="24"/>
    </row>
    <row r="79" spans="2:18" s="1" customFormat="1" ht="36.9" customHeight="1" x14ac:dyDescent="0.3">
      <c r="B79" s="22"/>
      <c r="C79" s="47" t="s">
        <v>51</v>
      </c>
      <c r="D79" s="23"/>
      <c r="E79" s="23"/>
      <c r="F79" s="137" t="str">
        <f>F7</f>
        <v>2 - SO 02 Chodník</v>
      </c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23"/>
      <c r="R79" s="24"/>
    </row>
    <row r="80" spans="2:18" s="1" customFormat="1" ht="6.9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65" s="1" customFormat="1" ht="18" customHeight="1" x14ac:dyDescent="0.3">
      <c r="B81" s="22"/>
      <c r="C81" s="20" t="s">
        <v>9</v>
      </c>
      <c r="D81" s="23"/>
      <c r="E81" s="23"/>
      <c r="F81" s="18" t="str">
        <f>F9</f>
        <v>Čaklov</v>
      </c>
      <c r="G81" s="23"/>
      <c r="H81" s="23"/>
      <c r="I81" s="23"/>
      <c r="J81" s="23"/>
      <c r="K81" s="20" t="s">
        <v>11</v>
      </c>
      <c r="L81" s="23"/>
      <c r="M81" s="138" t="e">
        <f>IF(O9="","",O9)</f>
        <v>#REF!</v>
      </c>
      <c r="N81" s="138"/>
      <c r="O81" s="138"/>
      <c r="P81" s="138"/>
      <c r="Q81" s="23"/>
      <c r="R81" s="24"/>
    </row>
    <row r="82" spans="2:65" s="1" customFormat="1" ht="6.9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65" s="1" customFormat="1" ht="13.2" x14ac:dyDescent="0.3">
      <c r="B83" s="22"/>
      <c r="C83" s="20" t="s">
        <v>12</v>
      </c>
      <c r="D83" s="23"/>
      <c r="E83" s="23"/>
      <c r="F83" s="18" t="str">
        <f>E12</f>
        <v>Obec Čaklov</v>
      </c>
      <c r="G83" s="23"/>
      <c r="H83" s="23"/>
      <c r="I83" s="23"/>
      <c r="J83" s="23"/>
      <c r="K83" s="20" t="s">
        <v>18</v>
      </c>
      <c r="L83" s="23"/>
      <c r="M83" s="139" t="e">
        <f>E18</f>
        <v>#REF!</v>
      </c>
      <c r="N83" s="139"/>
      <c r="O83" s="139"/>
      <c r="P83" s="139"/>
      <c r="Q83" s="139"/>
      <c r="R83" s="24"/>
    </row>
    <row r="84" spans="2:65" s="1" customFormat="1" ht="14.4" customHeight="1" x14ac:dyDescent="0.3">
      <c r="B84" s="22"/>
      <c r="C84" s="20" t="s">
        <v>17</v>
      </c>
      <c r="D84" s="23"/>
      <c r="E84" s="23"/>
      <c r="F84" s="18" t="e">
        <f>IF(E15="","",E15)</f>
        <v>#REF!</v>
      </c>
      <c r="G84" s="23"/>
      <c r="H84" s="23"/>
      <c r="I84" s="23"/>
      <c r="J84" s="23"/>
      <c r="K84" s="20" t="s">
        <v>19</v>
      </c>
      <c r="L84" s="23"/>
      <c r="M84" s="139" t="e">
        <f>E21</f>
        <v>#REF!</v>
      </c>
      <c r="N84" s="139"/>
      <c r="O84" s="139"/>
      <c r="P84" s="139"/>
      <c r="Q84" s="139"/>
      <c r="R84" s="24"/>
    </row>
    <row r="85" spans="2:65" s="1" customFormat="1" ht="10.3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65" s="1" customFormat="1" ht="29.25" customHeight="1" x14ac:dyDescent="0.3">
      <c r="B86" s="22"/>
      <c r="C86" s="150" t="s">
        <v>53</v>
      </c>
      <c r="D86" s="151"/>
      <c r="E86" s="151"/>
      <c r="F86" s="151"/>
      <c r="G86" s="151"/>
      <c r="H86" s="28"/>
      <c r="I86" s="28"/>
      <c r="J86" s="28"/>
      <c r="K86" s="28"/>
      <c r="L86" s="28"/>
      <c r="M86" s="28"/>
      <c r="N86" s="150" t="s">
        <v>54</v>
      </c>
      <c r="O86" s="151"/>
      <c r="P86" s="151"/>
      <c r="Q86" s="151"/>
      <c r="R86" s="24"/>
    </row>
    <row r="87" spans="2:65" s="1" customFormat="1" ht="10.3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65" s="1" customFormat="1" ht="29.25" customHeight="1" x14ac:dyDescent="0.3">
      <c r="B88" s="22"/>
      <c r="C88" s="61" t="s">
        <v>55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46" t="e">
        <f>N120</f>
        <v>#REF!</v>
      </c>
      <c r="O88" s="144"/>
      <c r="P88" s="144"/>
      <c r="Q88" s="144"/>
      <c r="R88" s="24"/>
      <c r="AU88" s="11" t="s">
        <v>56</v>
      </c>
    </row>
    <row r="89" spans="2:65" s="2" customFormat="1" ht="24.9" customHeight="1" x14ac:dyDescent="0.3">
      <c r="B89" s="62"/>
      <c r="C89" s="63"/>
      <c r="D89" s="64" t="s">
        <v>57</v>
      </c>
      <c r="E89" s="63"/>
      <c r="F89" s="63"/>
      <c r="G89" s="63"/>
      <c r="H89" s="63"/>
      <c r="I89" s="63"/>
      <c r="J89" s="63"/>
      <c r="K89" s="63"/>
      <c r="L89" s="63"/>
      <c r="M89" s="63"/>
      <c r="N89" s="134">
        <f>N121</f>
        <v>0</v>
      </c>
      <c r="O89" s="147"/>
      <c r="P89" s="147"/>
      <c r="Q89" s="147"/>
      <c r="R89" s="65"/>
    </row>
    <row r="90" spans="2:65" s="3" customFormat="1" ht="19.95" customHeight="1" x14ac:dyDescent="0.3">
      <c r="B90" s="66"/>
      <c r="C90" s="67"/>
      <c r="D90" s="53" t="s">
        <v>58</v>
      </c>
      <c r="E90" s="67"/>
      <c r="F90" s="67"/>
      <c r="G90" s="67"/>
      <c r="H90" s="67"/>
      <c r="I90" s="67"/>
      <c r="J90" s="67"/>
      <c r="K90" s="67"/>
      <c r="L90" s="67"/>
      <c r="M90" s="67"/>
      <c r="N90" s="142">
        <f>N122</f>
        <v>0</v>
      </c>
      <c r="O90" s="143"/>
      <c r="P90" s="143"/>
      <c r="Q90" s="143"/>
      <c r="R90" s="68"/>
    </row>
    <row r="91" spans="2:65" s="3" customFormat="1" ht="19.95" customHeight="1" x14ac:dyDescent="0.3">
      <c r="B91" s="66"/>
      <c r="C91" s="67"/>
      <c r="D91" s="53" t="s">
        <v>59</v>
      </c>
      <c r="E91" s="67"/>
      <c r="F91" s="67"/>
      <c r="G91" s="67"/>
      <c r="H91" s="67"/>
      <c r="I91" s="67"/>
      <c r="J91" s="67"/>
      <c r="K91" s="67"/>
      <c r="L91" s="67"/>
      <c r="M91" s="67"/>
      <c r="N91" s="142">
        <f>N132</f>
        <v>0</v>
      </c>
      <c r="O91" s="143"/>
      <c r="P91" s="143"/>
      <c r="Q91" s="143"/>
      <c r="R91" s="68"/>
    </row>
    <row r="92" spans="2:65" s="3" customFormat="1" ht="19.95" customHeight="1" x14ac:dyDescent="0.3">
      <c r="B92" s="66"/>
      <c r="C92" s="67"/>
      <c r="D92" s="53" t="s">
        <v>109</v>
      </c>
      <c r="E92" s="67"/>
      <c r="F92" s="67"/>
      <c r="G92" s="67"/>
      <c r="H92" s="67"/>
      <c r="I92" s="67"/>
      <c r="J92" s="67"/>
      <c r="K92" s="67"/>
      <c r="L92" s="67"/>
      <c r="M92" s="67"/>
      <c r="N92" s="142">
        <f>N136</f>
        <v>0</v>
      </c>
      <c r="O92" s="143"/>
      <c r="P92" s="143"/>
      <c r="Q92" s="143"/>
      <c r="R92" s="68"/>
    </row>
    <row r="93" spans="2:65" s="3" customFormat="1" ht="19.95" customHeight="1" x14ac:dyDescent="0.3">
      <c r="B93" s="66"/>
      <c r="C93" s="67"/>
      <c r="D93" s="53" t="s">
        <v>60</v>
      </c>
      <c r="E93" s="67"/>
      <c r="F93" s="67"/>
      <c r="G93" s="67"/>
      <c r="H93" s="67"/>
      <c r="I93" s="67"/>
      <c r="J93" s="67"/>
      <c r="K93" s="67"/>
      <c r="L93" s="67"/>
      <c r="M93" s="67"/>
      <c r="N93" s="142">
        <f>N143</f>
        <v>0</v>
      </c>
      <c r="O93" s="143"/>
      <c r="P93" s="143"/>
      <c r="Q93" s="143"/>
      <c r="R93" s="68"/>
    </row>
    <row r="94" spans="2:65" s="1" customFormat="1" ht="21.75" customHeight="1" x14ac:dyDescent="0.3"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2:65" s="1" customFormat="1" ht="29.25" customHeight="1" x14ac:dyDescent="0.3">
      <c r="B95" s="22"/>
      <c r="C95" s="61" t="s">
        <v>61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144" t="e">
        <f>ROUND(N96+N97+N98+N99+N100+N101,2)</f>
        <v>#REF!</v>
      </c>
      <c r="O95" s="145"/>
      <c r="P95" s="145"/>
      <c r="Q95" s="145"/>
      <c r="R95" s="24"/>
      <c r="T95" s="69"/>
      <c r="U95" s="70" t="s">
        <v>22</v>
      </c>
    </row>
    <row r="96" spans="2:65" s="1" customFormat="1" ht="18" customHeight="1" x14ac:dyDescent="0.3">
      <c r="B96" s="71"/>
      <c r="C96" s="72"/>
      <c r="D96" s="124" t="s">
        <v>62</v>
      </c>
      <c r="E96" s="125"/>
      <c r="F96" s="125"/>
      <c r="G96" s="125"/>
      <c r="H96" s="125"/>
      <c r="I96" s="72"/>
      <c r="J96" s="72"/>
      <c r="K96" s="72"/>
      <c r="L96" s="72"/>
      <c r="M96" s="72"/>
      <c r="N96" s="126" t="e">
        <f>ROUND(N88*T96,2)</f>
        <v>#REF!</v>
      </c>
      <c r="O96" s="127"/>
      <c r="P96" s="127"/>
      <c r="Q96" s="127"/>
      <c r="R96" s="74"/>
      <c r="S96" s="75"/>
      <c r="T96" s="76"/>
      <c r="U96" s="77" t="s">
        <v>25</v>
      </c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8" t="s">
        <v>63</v>
      </c>
      <c r="AZ96" s="75"/>
      <c r="BA96" s="75"/>
      <c r="BB96" s="75"/>
      <c r="BC96" s="75"/>
      <c r="BD96" s="75"/>
      <c r="BE96" s="79">
        <f t="shared" ref="BE96:BE101" si="0">IF(U96="základná",N96,0)</f>
        <v>0</v>
      </c>
      <c r="BF96" s="79" t="e">
        <f t="shared" ref="BF96:BF101" si="1">IF(U96="znížená",N96,0)</f>
        <v>#REF!</v>
      </c>
      <c r="BG96" s="79">
        <f t="shared" ref="BG96:BG101" si="2">IF(U96="zákl. prenesená",N96,0)</f>
        <v>0</v>
      </c>
      <c r="BH96" s="79">
        <f t="shared" ref="BH96:BH101" si="3">IF(U96="zníž. prenesená",N96,0)</f>
        <v>0</v>
      </c>
      <c r="BI96" s="79">
        <f t="shared" ref="BI96:BI101" si="4">IF(U96="nulová",N96,0)</f>
        <v>0</v>
      </c>
      <c r="BJ96" s="78" t="s">
        <v>42</v>
      </c>
      <c r="BK96" s="75"/>
      <c r="BL96" s="75"/>
      <c r="BM96" s="75"/>
    </row>
    <row r="97" spans="2:65" s="1" customFormat="1" ht="18" customHeight="1" x14ac:dyDescent="0.3">
      <c r="B97" s="71"/>
      <c r="C97" s="72"/>
      <c r="D97" s="124" t="s">
        <v>64</v>
      </c>
      <c r="E97" s="125"/>
      <c r="F97" s="125"/>
      <c r="G97" s="125"/>
      <c r="H97" s="125"/>
      <c r="I97" s="72"/>
      <c r="J97" s="72"/>
      <c r="K97" s="72"/>
      <c r="L97" s="72"/>
      <c r="M97" s="72"/>
      <c r="N97" s="126" t="e">
        <f>ROUND(N88*T97,2)</f>
        <v>#REF!</v>
      </c>
      <c r="O97" s="127"/>
      <c r="P97" s="127"/>
      <c r="Q97" s="127"/>
      <c r="R97" s="74"/>
      <c r="S97" s="75"/>
      <c r="T97" s="76"/>
      <c r="U97" s="77" t="s">
        <v>25</v>
      </c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8" t="s">
        <v>63</v>
      </c>
      <c r="AZ97" s="75"/>
      <c r="BA97" s="75"/>
      <c r="BB97" s="75"/>
      <c r="BC97" s="75"/>
      <c r="BD97" s="75"/>
      <c r="BE97" s="79">
        <f t="shared" si="0"/>
        <v>0</v>
      </c>
      <c r="BF97" s="79" t="e">
        <f t="shared" si="1"/>
        <v>#REF!</v>
      </c>
      <c r="BG97" s="79">
        <f t="shared" si="2"/>
        <v>0</v>
      </c>
      <c r="BH97" s="79">
        <f t="shared" si="3"/>
        <v>0</v>
      </c>
      <c r="BI97" s="79">
        <f t="shared" si="4"/>
        <v>0</v>
      </c>
      <c r="BJ97" s="78" t="s">
        <v>42</v>
      </c>
      <c r="BK97" s="75"/>
      <c r="BL97" s="75"/>
      <c r="BM97" s="75"/>
    </row>
    <row r="98" spans="2:65" s="1" customFormat="1" ht="18" customHeight="1" x14ac:dyDescent="0.3">
      <c r="B98" s="71"/>
      <c r="C98" s="72"/>
      <c r="D98" s="124" t="s">
        <v>65</v>
      </c>
      <c r="E98" s="125"/>
      <c r="F98" s="125"/>
      <c r="G98" s="125"/>
      <c r="H98" s="125"/>
      <c r="I98" s="72"/>
      <c r="J98" s="72"/>
      <c r="K98" s="72"/>
      <c r="L98" s="72"/>
      <c r="M98" s="72"/>
      <c r="N98" s="126" t="e">
        <f>ROUND(N88*T98,2)</f>
        <v>#REF!</v>
      </c>
      <c r="O98" s="127"/>
      <c r="P98" s="127"/>
      <c r="Q98" s="127"/>
      <c r="R98" s="74"/>
      <c r="S98" s="75"/>
      <c r="T98" s="76"/>
      <c r="U98" s="77" t="s">
        <v>25</v>
      </c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8" t="s">
        <v>63</v>
      </c>
      <c r="AZ98" s="75"/>
      <c r="BA98" s="75"/>
      <c r="BB98" s="75"/>
      <c r="BC98" s="75"/>
      <c r="BD98" s="75"/>
      <c r="BE98" s="79">
        <f t="shared" si="0"/>
        <v>0</v>
      </c>
      <c r="BF98" s="79" t="e">
        <f t="shared" si="1"/>
        <v>#REF!</v>
      </c>
      <c r="BG98" s="79">
        <f t="shared" si="2"/>
        <v>0</v>
      </c>
      <c r="BH98" s="79">
        <f t="shared" si="3"/>
        <v>0</v>
      </c>
      <c r="BI98" s="79">
        <f t="shared" si="4"/>
        <v>0</v>
      </c>
      <c r="BJ98" s="78" t="s">
        <v>42</v>
      </c>
      <c r="BK98" s="75"/>
      <c r="BL98" s="75"/>
      <c r="BM98" s="75"/>
    </row>
    <row r="99" spans="2:65" s="1" customFormat="1" ht="18" customHeight="1" x14ac:dyDescent="0.3">
      <c r="B99" s="71"/>
      <c r="C99" s="72"/>
      <c r="D99" s="124" t="s">
        <v>66</v>
      </c>
      <c r="E99" s="125"/>
      <c r="F99" s="125"/>
      <c r="G99" s="125"/>
      <c r="H99" s="125"/>
      <c r="I99" s="72"/>
      <c r="J99" s="72"/>
      <c r="K99" s="72"/>
      <c r="L99" s="72"/>
      <c r="M99" s="72"/>
      <c r="N99" s="126" t="e">
        <f>ROUND(N88*T99,2)</f>
        <v>#REF!</v>
      </c>
      <c r="O99" s="127"/>
      <c r="P99" s="127"/>
      <c r="Q99" s="127"/>
      <c r="R99" s="74"/>
      <c r="S99" s="75"/>
      <c r="T99" s="76"/>
      <c r="U99" s="77" t="s">
        <v>25</v>
      </c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8" t="s">
        <v>63</v>
      </c>
      <c r="AZ99" s="75"/>
      <c r="BA99" s="75"/>
      <c r="BB99" s="75"/>
      <c r="BC99" s="75"/>
      <c r="BD99" s="75"/>
      <c r="BE99" s="79">
        <f t="shared" si="0"/>
        <v>0</v>
      </c>
      <c r="BF99" s="79" t="e">
        <f t="shared" si="1"/>
        <v>#REF!</v>
      </c>
      <c r="BG99" s="79">
        <f t="shared" si="2"/>
        <v>0</v>
      </c>
      <c r="BH99" s="79">
        <f t="shared" si="3"/>
        <v>0</v>
      </c>
      <c r="BI99" s="79">
        <f t="shared" si="4"/>
        <v>0</v>
      </c>
      <c r="BJ99" s="78" t="s">
        <v>42</v>
      </c>
      <c r="BK99" s="75"/>
      <c r="BL99" s="75"/>
      <c r="BM99" s="75"/>
    </row>
    <row r="100" spans="2:65" s="1" customFormat="1" ht="18" customHeight="1" x14ac:dyDescent="0.3">
      <c r="B100" s="71"/>
      <c r="C100" s="72"/>
      <c r="D100" s="124" t="s">
        <v>67</v>
      </c>
      <c r="E100" s="125"/>
      <c r="F100" s="125"/>
      <c r="G100" s="125"/>
      <c r="H100" s="125"/>
      <c r="I100" s="72"/>
      <c r="J100" s="72"/>
      <c r="K100" s="72"/>
      <c r="L100" s="72"/>
      <c r="M100" s="72"/>
      <c r="N100" s="126" t="e">
        <f>ROUND(N88*T100,2)</f>
        <v>#REF!</v>
      </c>
      <c r="O100" s="127"/>
      <c r="P100" s="127"/>
      <c r="Q100" s="127"/>
      <c r="R100" s="74"/>
      <c r="S100" s="75"/>
      <c r="T100" s="76"/>
      <c r="U100" s="77" t="s">
        <v>25</v>
      </c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8" t="s">
        <v>63</v>
      </c>
      <c r="AZ100" s="75"/>
      <c r="BA100" s="75"/>
      <c r="BB100" s="75"/>
      <c r="BC100" s="75"/>
      <c r="BD100" s="75"/>
      <c r="BE100" s="79">
        <f t="shared" si="0"/>
        <v>0</v>
      </c>
      <c r="BF100" s="79" t="e">
        <f t="shared" si="1"/>
        <v>#REF!</v>
      </c>
      <c r="BG100" s="79">
        <f t="shared" si="2"/>
        <v>0</v>
      </c>
      <c r="BH100" s="79">
        <f t="shared" si="3"/>
        <v>0</v>
      </c>
      <c r="BI100" s="79">
        <f t="shared" si="4"/>
        <v>0</v>
      </c>
      <c r="BJ100" s="78" t="s">
        <v>42</v>
      </c>
      <c r="BK100" s="75"/>
      <c r="BL100" s="75"/>
      <c r="BM100" s="75"/>
    </row>
    <row r="101" spans="2:65" s="1" customFormat="1" ht="18" customHeight="1" x14ac:dyDescent="0.3">
      <c r="B101" s="71"/>
      <c r="C101" s="72"/>
      <c r="D101" s="73" t="s">
        <v>68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126" t="e">
        <f>ROUND(N88*T101,2)</f>
        <v>#REF!</v>
      </c>
      <c r="O101" s="127"/>
      <c r="P101" s="127"/>
      <c r="Q101" s="127"/>
      <c r="R101" s="74"/>
      <c r="S101" s="75"/>
      <c r="T101" s="80"/>
      <c r="U101" s="81" t="s">
        <v>25</v>
      </c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8" t="s">
        <v>69</v>
      </c>
      <c r="AZ101" s="75"/>
      <c r="BA101" s="75"/>
      <c r="BB101" s="75"/>
      <c r="BC101" s="75"/>
      <c r="BD101" s="75"/>
      <c r="BE101" s="79">
        <f t="shared" si="0"/>
        <v>0</v>
      </c>
      <c r="BF101" s="79" t="e">
        <f t="shared" si="1"/>
        <v>#REF!</v>
      </c>
      <c r="BG101" s="79">
        <f t="shared" si="2"/>
        <v>0</v>
      </c>
      <c r="BH101" s="79">
        <f t="shared" si="3"/>
        <v>0</v>
      </c>
      <c r="BI101" s="79">
        <f t="shared" si="4"/>
        <v>0</v>
      </c>
      <c r="BJ101" s="78" t="s">
        <v>42</v>
      </c>
      <c r="BK101" s="75"/>
      <c r="BL101" s="75"/>
      <c r="BM101" s="75"/>
    </row>
    <row r="102" spans="2:65" s="1" customFormat="1" x14ac:dyDescent="0.3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2:65" s="1" customFormat="1" ht="29.25" customHeight="1" x14ac:dyDescent="0.3">
      <c r="B103" s="22"/>
      <c r="C103" s="55" t="s">
        <v>45</v>
      </c>
      <c r="D103" s="28"/>
      <c r="E103" s="28"/>
      <c r="F103" s="28"/>
      <c r="G103" s="28"/>
      <c r="H103" s="28"/>
      <c r="I103" s="28"/>
      <c r="J103" s="28"/>
      <c r="K103" s="28"/>
      <c r="L103" s="130" t="e">
        <f>ROUND(SUM(N88+N95),2)</f>
        <v>#REF!</v>
      </c>
      <c r="M103" s="130"/>
      <c r="N103" s="130"/>
      <c r="O103" s="130"/>
      <c r="P103" s="130"/>
      <c r="Q103" s="130"/>
      <c r="R103" s="24"/>
    </row>
    <row r="104" spans="2:65" s="1" customFormat="1" ht="6.9" customHeight="1" x14ac:dyDescent="0.3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65" s="1" customFormat="1" ht="6.9" customHeight="1" x14ac:dyDescent="0.3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65" s="1" customFormat="1" ht="36.9" customHeight="1" x14ac:dyDescent="0.3">
      <c r="B109" s="22"/>
      <c r="C109" s="131" t="s">
        <v>170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24"/>
    </row>
    <row r="110" spans="2:65" s="1" customFormat="1" ht="6.9" customHeight="1" x14ac:dyDescent="0.3"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2:65" s="1" customFormat="1" ht="30" customHeight="1" x14ac:dyDescent="0.3">
      <c r="B111" s="22"/>
      <c r="C111" s="20" t="s">
        <v>6</v>
      </c>
      <c r="D111" s="23"/>
      <c r="E111" s="23"/>
      <c r="F111" s="135" t="str">
        <f>F6</f>
        <v>Chodník a oplotenie na p. 533 a 534</v>
      </c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23"/>
      <c r="R111" s="24"/>
    </row>
    <row r="112" spans="2:65" s="1" customFormat="1" ht="36.9" customHeight="1" x14ac:dyDescent="0.3">
      <c r="B112" s="22"/>
      <c r="C112" s="47" t="s">
        <v>51</v>
      </c>
      <c r="D112" s="23"/>
      <c r="E112" s="23"/>
      <c r="F112" s="137" t="str">
        <f>F7</f>
        <v>2 - SO 02 Chodník</v>
      </c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23"/>
      <c r="R112" s="24"/>
    </row>
    <row r="113" spans="2:65" s="1" customFormat="1" ht="6.9" customHeight="1" x14ac:dyDescent="0.3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2:65" s="1" customFormat="1" ht="18" customHeight="1" x14ac:dyDescent="0.3">
      <c r="B114" s="22"/>
      <c r="C114" s="20" t="s">
        <v>9</v>
      </c>
      <c r="D114" s="23"/>
      <c r="E114" s="23"/>
      <c r="F114" s="18" t="str">
        <f>F9</f>
        <v>Čaklov</v>
      </c>
      <c r="G114" s="23"/>
      <c r="H114" s="23"/>
      <c r="I114" s="23"/>
      <c r="J114" s="23"/>
      <c r="K114" s="20" t="s">
        <v>11</v>
      </c>
      <c r="L114" s="23"/>
      <c r="M114" s="138" t="e">
        <f>IF(O9="","",O9)</f>
        <v>#REF!</v>
      </c>
      <c r="N114" s="138"/>
      <c r="O114" s="138"/>
      <c r="P114" s="138"/>
      <c r="Q114" s="23"/>
      <c r="R114" s="24"/>
    </row>
    <row r="115" spans="2:65" s="1" customFormat="1" ht="6.9" customHeight="1" x14ac:dyDescent="0.3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5" s="1" customFormat="1" ht="13.2" x14ac:dyDescent="0.3">
      <c r="B116" s="22"/>
      <c r="C116" s="20" t="s">
        <v>12</v>
      </c>
      <c r="D116" s="23"/>
      <c r="E116" s="23"/>
      <c r="F116" s="18" t="str">
        <f>E12</f>
        <v>Obec Čaklov</v>
      </c>
      <c r="G116" s="23"/>
      <c r="H116" s="23"/>
      <c r="I116" s="23"/>
      <c r="J116" s="23"/>
      <c r="K116" s="20" t="s">
        <v>18</v>
      </c>
      <c r="L116" s="23"/>
      <c r="M116" s="139" t="e">
        <f>E18</f>
        <v>#REF!</v>
      </c>
      <c r="N116" s="139"/>
      <c r="O116" s="139"/>
      <c r="P116" s="139"/>
      <c r="Q116" s="139"/>
      <c r="R116" s="24"/>
    </row>
    <row r="117" spans="2:65" s="1" customFormat="1" ht="14.4" customHeight="1" x14ac:dyDescent="0.3">
      <c r="B117" s="22"/>
      <c r="C117" s="20" t="s">
        <v>17</v>
      </c>
      <c r="D117" s="23"/>
      <c r="E117" s="23"/>
      <c r="F117" s="18" t="e">
        <f>IF(E15="","",E15)</f>
        <v>#REF!</v>
      </c>
      <c r="G117" s="23"/>
      <c r="H117" s="23"/>
      <c r="I117" s="23"/>
      <c r="J117" s="23"/>
      <c r="K117" s="20" t="s">
        <v>19</v>
      </c>
      <c r="L117" s="23"/>
      <c r="M117" s="139" t="e">
        <f>E21</f>
        <v>#REF!</v>
      </c>
      <c r="N117" s="139"/>
      <c r="O117" s="139"/>
      <c r="P117" s="139"/>
      <c r="Q117" s="139"/>
      <c r="R117" s="24"/>
    </row>
    <row r="118" spans="2:65" s="1" customFormat="1" ht="10.35" customHeight="1" x14ac:dyDescent="0.3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2:65" s="4" customFormat="1" ht="29.25" customHeight="1" x14ac:dyDescent="0.3">
      <c r="B119" s="82"/>
      <c r="C119" s="83" t="s">
        <v>70</v>
      </c>
      <c r="D119" s="84" t="s">
        <v>71</v>
      </c>
      <c r="E119" s="84" t="s">
        <v>38</v>
      </c>
      <c r="F119" s="128" t="s">
        <v>72</v>
      </c>
      <c r="G119" s="128"/>
      <c r="H119" s="128"/>
      <c r="I119" s="128"/>
      <c r="J119" s="84" t="s">
        <v>73</v>
      </c>
      <c r="K119" s="84" t="s">
        <v>74</v>
      </c>
      <c r="L119" s="128" t="s">
        <v>75</v>
      </c>
      <c r="M119" s="128"/>
      <c r="N119" s="128" t="s">
        <v>54</v>
      </c>
      <c r="O119" s="128"/>
      <c r="P119" s="128"/>
      <c r="Q119" s="129"/>
      <c r="R119" s="85"/>
      <c r="T119" s="48" t="s">
        <v>76</v>
      </c>
      <c r="U119" s="49" t="s">
        <v>22</v>
      </c>
      <c r="V119" s="49" t="s">
        <v>77</v>
      </c>
      <c r="W119" s="49" t="s">
        <v>78</v>
      </c>
      <c r="X119" s="49" t="s">
        <v>79</v>
      </c>
      <c r="Y119" s="49" t="s">
        <v>80</v>
      </c>
      <c r="Z119" s="49" t="s">
        <v>81</v>
      </c>
      <c r="AA119" s="50" t="s">
        <v>82</v>
      </c>
    </row>
    <row r="120" spans="2:65" s="1" customFormat="1" ht="29.25" customHeight="1" x14ac:dyDescent="0.35">
      <c r="B120" s="22"/>
      <c r="C120" s="52" t="s">
        <v>52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40" t="e">
        <f>BK120</f>
        <v>#REF!</v>
      </c>
      <c r="O120" s="141"/>
      <c r="P120" s="141"/>
      <c r="Q120" s="141"/>
      <c r="R120" s="24"/>
      <c r="T120" s="51"/>
      <c r="U120" s="33"/>
      <c r="V120" s="33"/>
      <c r="W120" s="86" t="e">
        <f>W121+#REF!</f>
        <v>#REF!</v>
      </c>
      <c r="X120" s="33"/>
      <c r="Y120" s="86" t="e">
        <f>Y121+#REF!</f>
        <v>#REF!</v>
      </c>
      <c r="Z120" s="33"/>
      <c r="AA120" s="87" t="e">
        <f>AA121+#REF!</f>
        <v>#REF!</v>
      </c>
      <c r="AT120" s="11" t="s">
        <v>39</v>
      </c>
      <c r="AU120" s="11" t="s">
        <v>56</v>
      </c>
      <c r="BK120" s="88" t="e">
        <f>BK121+#REF!</f>
        <v>#REF!</v>
      </c>
    </row>
    <row r="121" spans="2:65" s="5" customFormat="1" ht="37.35" customHeight="1" x14ac:dyDescent="0.35">
      <c r="B121" s="89"/>
      <c r="C121" s="90"/>
      <c r="D121" s="91" t="s">
        <v>57</v>
      </c>
      <c r="E121" s="91"/>
      <c r="F121" s="91"/>
      <c r="G121" s="91"/>
      <c r="H121" s="91"/>
      <c r="I121" s="91"/>
      <c r="J121" s="91"/>
      <c r="K121" s="91"/>
      <c r="L121" s="91"/>
      <c r="M121" s="91"/>
      <c r="N121" s="133">
        <f>BK121</f>
        <v>0</v>
      </c>
      <c r="O121" s="134"/>
      <c r="P121" s="134"/>
      <c r="Q121" s="134"/>
      <c r="R121" s="92"/>
      <c r="T121" s="93"/>
      <c r="U121" s="90"/>
      <c r="V121" s="90"/>
      <c r="W121" s="94">
        <f>W122+W132+W136+W143</f>
        <v>0</v>
      </c>
      <c r="X121" s="90"/>
      <c r="Y121" s="94">
        <f>Y122+Y132+Y136+Y143</f>
        <v>135.93518374999999</v>
      </c>
      <c r="Z121" s="90"/>
      <c r="AA121" s="95">
        <f>AA122+AA132+AA136+AA143</f>
        <v>0</v>
      </c>
      <c r="AR121" s="96" t="s">
        <v>41</v>
      </c>
      <c r="AT121" s="97" t="s">
        <v>39</v>
      </c>
      <c r="AU121" s="97" t="s">
        <v>40</v>
      </c>
      <c r="AY121" s="96" t="s">
        <v>83</v>
      </c>
      <c r="BK121" s="98">
        <f>BK122+BK132+BK136+BK143</f>
        <v>0</v>
      </c>
    </row>
    <row r="122" spans="2:65" s="5" customFormat="1" ht="19.95" customHeight="1" x14ac:dyDescent="0.35">
      <c r="B122" s="89"/>
      <c r="C122" s="90"/>
      <c r="D122" s="99" t="s">
        <v>58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122">
        <f>BK122</f>
        <v>0</v>
      </c>
      <c r="O122" s="123"/>
      <c r="P122" s="123"/>
      <c r="Q122" s="123"/>
      <c r="R122" s="92"/>
      <c r="T122" s="93"/>
      <c r="U122" s="90"/>
      <c r="V122" s="90"/>
      <c r="W122" s="94">
        <f>SUM(W123:W131)</f>
        <v>0</v>
      </c>
      <c r="X122" s="90"/>
      <c r="Y122" s="94">
        <f>SUM(Y123:Y131)</f>
        <v>0</v>
      </c>
      <c r="Z122" s="90"/>
      <c r="AA122" s="95">
        <f>SUM(AA123:AA131)</f>
        <v>0</v>
      </c>
      <c r="AR122" s="96" t="s">
        <v>41</v>
      </c>
      <c r="AT122" s="97" t="s">
        <v>39</v>
      </c>
      <c r="AU122" s="97" t="s">
        <v>41</v>
      </c>
      <c r="AY122" s="96" t="s">
        <v>83</v>
      </c>
      <c r="BK122" s="98">
        <f>SUM(BK123:BK131)</f>
        <v>0</v>
      </c>
    </row>
    <row r="123" spans="2:65" s="1" customFormat="1" ht="38.25" customHeight="1" x14ac:dyDescent="0.3">
      <c r="B123" s="71"/>
      <c r="C123" s="100" t="s">
        <v>41</v>
      </c>
      <c r="D123" s="100" t="s">
        <v>84</v>
      </c>
      <c r="E123" s="101" t="s">
        <v>110</v>
      </c>
      <c r="F123" s="111" t="s">
        <v>111</v>
      </c>
      <c r="G123" s="111"/>
      <c r="H123" s="111"/>
      <c r="I123" s="111"/>
      <c r="J123" s="102" t="s">
        <v>85</v>
      </c>
      <c r="K123" s="103">
        <v>16.875</v>
      </c>
      <c r="L123" s="112">
        <v>0</v>
      </c>
      <c r="M123" s="112"/>
      <c r="N123" s="113">
        <f t="shared" ref="N123:N131" si="5">ROUND(L123*K123,2)</f>
        <v>0</v>
      </c>
      <c r="O123" s="113"/>
      <c r="P123" s="113"/>
      <c r="Q123" s="113"/>
      <c r="R123" s="74"/>
      <c r="T123" s="104" t="s">
        <v>1</v>
      </c>
      <c r="U123" s="27" t="s">
        <v>25</v>
      </c>
      <c r="V123" s="23"/>
      <c r="W123" s="105">
        <f t="shared" ref="W123:W131" si="6">V123*K123</f>
        <v>0</v>
      </c>
      <c r="X123" s="105">
        <v>0</v>
      </c>
      <c r="Y123" s="105">
        <f t="shared" ref="Y123:Y131" si="7">X123*K123</f>
        <v>0</v>
      </c>
      <c r="Z123" s="105">
        <v>0</v>
      </c>
      <c r="AA123" s="106">
        <f t="shared" ref="AA123:AA131" si="8">Z123*K123</f>
        <v>0</v>
      </c>
      <c r="AR123" s="11" t="s">
        <v>86</v>
      </c>
      <c r="AT123" s="11" t="s">
        <v>84</v>
      </c>
      <c r="AU123" s="11" t="s">
        <v>42</v>
      </c>
      <c r="AY123" s="11" t="s">
        <v>83</v>
      </c>
      <c r="BE123" s="54">
        <f t="shared" ref="BE123:BE131" si="9">IF(U123="základná",N123,0)</f>
        <v>0</v>
      </c>
      <c r="BF123" s="54">
        <f t="shared" ref="BF123:BF131" si="10">IF(U123="znížená",N123,0)</f>
        <v>0</v>
      </c>
      <c r="BG123" s="54">
        <f t="shared" ref="BG123:BG131" si="11">IF(U123="zákl. prenesená",N123,0)</f>
        <v>0</v>
      </c>
      <c r="BH123" s="54">
        <f t="shared" ref="BH123:BH131" si="12">IF(U123="zníž. prenesená",N123,0)</f>
        <v>0</v>
      </c>
      <c r="BI123" s="54">
        <f t="shared" ref="BI123:BI131" si="13">IF(U123="nulová",N123,0)</f>
        <v>0</v>
      </c>
      <c r="BJ123" s="11" t="s">
        <v>42</v>
      </c>
      <c r="BK123" s="54">
        <f t="shared" ref="BK123:BK131" si="14">ROUND(L123*K123,2)</f>
        <v>0</v>
      </c>
      <c r="BL123" s="11" t="s">
        <v>86</v>
      </c>
      <c r="BM123" s="11" t="s">
        <v>112</v>
      </c>
    </row>
    <row r="124" spans="2:65" s="1" customFormat="1" ht="25.5" customHeight="1" x14ac:dyDescent="0.3">
      <c r="B124" s="71"/>
      <c r="C124" s="100" t="s">
        <v>42</v>
      </c>
      <c r="D124" s="100" t="s">
        <v>84</v>
      </c>
      <c r="E124" s="101" t="s">
        <v>113</v>
      </c>
      <c r="F124" s="111" t="s">
        <v>114</v>
      </c>
      <c r="G124" s="111"/>
      <c r="H124" s="111"/>
      <c r="I124" s="111"/>
      <c r="J124" s="102" t="s">
        <v>85</v>
      </c>
      <c r="K124" s="103">
        <v>25.312999999999999</v>
      </c>
      <c r="L124" s="112">
        <v>0</v>
      </c>
      <c r="M124" s="112"/>
      <c r="N124" s="113">
        <f t="shared" si="5"/>
        <v>0</v>
      </c>
      <c r="O124" s="113"/>
      <c r="P124" s="113"/>
      <c r="Q124" s="113"/>
      <c r="R124" s="74"/>
      <c r="T124" s="104" t="s">
        <v>1</v>
      </c>
      <c r="U124" s="27" t="s">
        <v>25</v>
      </c>
      <c r="V124" s="23"/>
      <c r="W124" s="105">
        <f t="shared" si="6"/>
        <v>0</v>
      </c>
      <c r="X124" s="105">
        <v>0</v>
      </c>
      <c r="Y124" s="105">
        <f t="shared" si="7"/>
        <v>0</v>
      </c>
      <c r="Z124" s="105">
        <v>0</v>
      </c>
      <c r="AA124" s="106">
        <f t="shared" si="8"/>
        <v>0</v>
      </c>
      <c r="AR124" s="11" t="s">
        <v>86</v>
      </c>
      <c r="AT124" s="11" t="s">
        <v>84</v>
      </c>
      <c r="AU124" s="11" t="s">
        <v>42</v>
      </c>
      <c r="AY124" s="11" t="s">
        <v>83</v>
      </c>
      <c r="BE124" s="54">
        <f t="shared" si="9"/>
        <v>0</v>
      </c>
      <c r="BF124" s="54">
        <f t="shared" si="10"/>
        <v>0</v>
      </c>
      <c r="BG124" s="54">
        <f t="shared" si="11"/>
        <v>0</v>
      </c>
      <c r="BH124" s="54">
        <f t="shared" si="12"/>
        <v>0</v>
      </c>
      <c r="BI124" s="54">
        <f t="shared" si="13"/>
        <v>0</v>
      </c>
      <c r="BJ124" s="11" t="s">
        <v>42</v>
      </c>
      <c r="BK124" s="54">
        <f t="shared" si="14"/>
        <v>0</v>
      </c>
      <c r="BL124" s="11" t="s">
        <v>86</v>
      </c>
      <c r="BM124" s="11" t="s">
        <v>115</v>
      </c>
    </row>
    <row r="125" spans="2:65" s="1" customFormat="1" ht="16.5" customHeight="1" x14ac:dyDescent="0.3">
      <c r="B125" s="71"/>
      <c r="C125" s="100" t="s">
        <v>89</v>
      </c>
      <c r="D125" s="100" t="s">
        <v>84</v>
      </c>
      <c r="E125" s="101" t="s">
        <v>116</v>
      </c>
      <c r="F125" s="111" t="s">
        <v>117</v>
      </c>
      <c r="G125" s="111"/>
      <c r="H125" s="111"/>
      <c r="I125" s="111"/>
      <c r="J125" s="102" t="s">
        <v>85</v>
      </c>
      <c r="K125" s="103">
        <v>25.312999999999999</v>
      </c>
      <c r="L125" s="112">
        <v>0</v>
      </c>
      <c r="M125" s="112"/>
      <c r="N125" s="113">
        <f t="shared" si="5"/>
        <v>0</v>
      </c>
      <c r="O125" s="113"/>
      <c r="P125" s="113"/>
      <c r="Q125" s="113"/>
      <c r="R125" s="74"/>
      <c r="T125" s="104" t="s">
        <v>1</v>
      </c>
      <c r="U125" s="27" t="s">
        <v>25</v>
      </c>
      <c r="V125" s="23"/>
      <c r="W125" s="105">
        <f t="shared" si="6"/>
        <v>0</v>
      </c>
      <c r="X125" s="105">
        <v>0</v>
      </c>
      <c r="Y125" s="105">
        <f t="shared" si="7"/>
        <v>0</v>
      </c>
      <c r="Z125" s="105">
        <v>0</v>
      </c>
      <c r="AA125" s="106">
        <f t="shared" si="8"/>
        <v>0</v>
      </c>
      <c r="AR125" s="11" t="s">
        <v>86</v>
      </c>
      <c r="AT125" s="11" t="s">
        <v>84</v>
      </c>
      <c r="AU125" s="11" t="s">
        <v>42</v>
      </c>
      <c r="AY125" s="11" t="s">
        <v>83</v>
      </c>
      <c r="BE125" s="54">
        <f t="shared" si="9"/>
        <v>0</v>
      </c>
      <c r="BF125" s="54">
        <f t="shared" si="10"/>
        <v>0</v>
      </c>
      <c r="BG125" s="54">
        <f t="shared" si="11"/>
        <v>0</v>
      </c>
      <c r="BH125" s="54">
        <f t="shared" si="12"/>
        <v>0</v>
      </c>
      <c r="BI125" s="54">
        <f t="shared" si="13"/>
        <v>0</v>
      </c>
      <c r="BJ125" s="11" t="s">
        <v>42</v>
      </c>
      <c r="BK125" s="54">
        <f t="shared" si="14"/>
        <v>0</v>
      </c>
      <c r="BL125" s="11" t="s">
        <v>86</v>
      </c>
      <c r="BM125" s="11" t="s">
        <v>118</v>
      </c>
    </row>
    <row r="126" spans="2:65" s="1" customFormat="1" ht="25.5" customHeight="1" x14ac:dyDescent="0.3">
      <c r="B126" s="71"/>
      <c r="C126" s="100" t="s">
        <v>86</v>
      </c>
      <c r="D126" s="100" t="s">
        <v>84</v>
      </c>
      <c r="E126" s="101" t="s">
        <v>119</v>
      </c>
      <c r="F126" s="111" t="s">
        <v>120</v>
      </c>
      <c r="G126" s="111"/>
      <c r="H126" s="111"/>
      <c r="I126" s="111"/>
      <c r="J126" s="102" t="s">
        <v>85</v>
      </c>
      <c r="K126" s="103">
        <v>8.75</v>
      </c>
      <c r="L126" s="112">
        <v>0</v>
      </c>
      <c r="M126" s="112"/>
      <c r="N126" s="113">
        <f t="shared" si="5"/>
        <v>0</v>
      </c>
      <c r="O126" s="113"/>
      <c r="P126" s="113"/>
      <c r="Q126" s="113"/>
      <c r="R126" s="74"/>
      <c r="T126" s="104" t="s">
        <v>1</v>
      </c>
      <c r="U126" s="27" t="s">
        <v>25</v>
      </c>
      <c r="V126" s="23"/>
      <c r="W126" s="105">
        <f t="shared" si="6"/>
        <v>0</v>
      </c>
      <c r="X126" s="105">
        <v>0</v>
      </c>
      <c r="Y126" s="105">
        <f t="shared" si="7"/>
        <v>0</v>
      </c>
      <c r="Z126" s="105">
        <v>0</v>
      </c>
      <c r="AA126" s="106">
        <f t="shared" si="8"/>
        <v>0</v>
      </c>
      <c r="AR126" s="11" t="s">
        <v>86</v>
      </c>
      <c r="AT126" s="11" t="s">
        <v>84</v>
      </c>
      <c r="AU126" s="11" t="s">
        <v>42</v>
      </c>
      <c r="AY126" s="11" t="s">
        <v>83</v>
      </c>
      <c r="BE126" s="54">
        <f t="shared" si="9"/>
        <v>0</v>
      </c>
      <c r="BF126" s="54">
        <f t="shared" si="10"/>
        <v>0</v>
      </c>
      <c r="BG126" s="54">
        <f t="shared" si="11"/>
        <v>0</v>
      </c>
      <c r="BH126" s="54">
        <f t="shared" si="12"/>
        <v>0</v>
      </c>
      <c r="BI126" s="54">
        <f t="shared" si="13"/>
        <v>0</v>
      </c>
      <c r="BJ126" s="11" t="s">
        <v>42</v>
      </c>
      <c r="BK126" s="54">
        <f t="shared" si="14"/>
        <v>0</v>
      </c>
      <c r="BL126" s="11" t="s">
        <v>86</v>
      </c>
      <c r="BM126" s="11" t="s">
        <v>121</v>
      </c>
    </row>
    <row r="127" spans="2:65" s="1" customFormat="1" ht="38.25" customHeight="1" x14ac:dyDescent="0.3">
      <c r="B127" s="71"/>
      <c r="C127" s="100" t="s">
        <v>93</v>
      </c>
      <c r="D127" s="100" t="s">
        <v>84</v>
      </c>
      <c r="E127" s="101" t="s">
        <v>122</v>
      </c>
      <c r="F127" s="111" t="s">
        <v>123</v>
      </c>
      <c r="G127" s="111"/>
      <c r="H127" s="111"/>
      <c r="I127" s="111"/>
      <c r="J127" s="102" t="s">
        <v>85</v>
      </c>
      <c r="K127" s="103">
        <v>42.188000000000002</v>
      </c>
      <c r="L127" s="112">
        <v>0</v>
      </c>
      <c r="M127" s="112"/>
      <c r="N127" s="113">
        <f t="shared" si="5"/>
        <v>0</v>
      </c>
      <c r="O127" s="113"/>
      <c r="P127" s="113"/>
      <c r="Q127" s="113"/>
      <c r="R127" s="74"/>
      <c r="T127" s="104" t="s">
        <v>1</v>
      </c>
      <c r="U127" s="27" t="s">
        <v>25</v>
      </c>
      <c r="V127" s="23"/>
      <c r="W127" s="105">
        <f t="shared" si="6"/>
        <v>0</v>
      </c>
      <c r="X127" s="105">
        <v>0</v>
      </c>
      <c r="Y127" s="105">
        <f t="shared" si="7"/>
        <v>0</v>
      </c>
      <c r="Z127" s="105">
        <v>0</v>
      </c>
      <c r="AA127" s="106">
        <f t="shared" si="8"/>
        <v>0</v>
      </c>
      <c r="AR127" s="11" t="s">
        <v>86</v>
      </c>
      <c r="AT127" s="11" t="s">
        <v>84</v>
      </c>
      <c r="AU127" s="11" t="s">
        <v>42</v>
      </c>
      <c r="AY127" s="11" t="s">
        <v>83</v>
      </c>
      <c r="BE127" s="54">
        <f t="shared" si="9"/>
        <v>0</v>
      </c>
      <c r="BF127" s="54">
        <f t="shared" si="10"/>
        <v>0</v>
      </c>
      <c r="BG127" s="54">
        <f t="shared" si="11"/>
        <v>0</v>
      </c>
      <c r="BH127" s="54">
        <f t="shared" si="12"/>
        <v>0</v>
      </c>
      <c r="BI127" s="54">
        <f t="shared" si="13"/>
        <v>0</v>
      </c>
      <c r="BJ127" s="11" t="s">
        <v>42</v>
      </c>
      <c r="BK127" s="54">
        <f t="shared" si="14"/>
        <v>0</v>
      </c>
      <c r="BL127" s="11" t="s">
        <v>86</v>
      </c>
      <c r="BM127" s="11" t="s">
        <v>124</v>
      </c>
    </row>
    <row r="128" spans="2:65" s="1" customFormat="1" ht="16.5" customHeight="1" x14ac:dyDescent="0.3">
      <c r="B128" s="71"/>
      <c r="C128" s="100" t="s">
        <v>94</v>
      </c>
      <c r="D128" s="100" t="s">
        <v>84</v>
      </c>
      <c r="E128" s="101" t="s">
        <v>125</v>
      </c>
      <c r="F128" s="111" t="s">
        <v>126</v>
      </c>
      <c r="G128" s="111"/>
      <c r="H128" s="111"/>
      <c r="I128" s="111"/>
      <c r="J128" s="102" t="s">
        <v>85</v>
      </c>
      <c r="K128" s="103">
        <v>16.875</v>
      </c>
      <c r="L128" s="112">
        <v>0</v>
      </c>
      <c r="M128" s="112"/>
      <c r="N128" s="113">
        <f t="shared" si="5"/>
        <v>0</v>
      </c>
      <c r="O128" s="113"/>
      <c r="P128" s="113"/>
      <c r="Q128" s="113"/>
      <c r="R128" s="74"/>
      <c r="T128" s="104" t="s">
        <v>1</v>
      </c>
      <c r="U128" s="27" t="s">
        <v>25</v>
      </c>
      <c r="V128" s="23"/>
      <c r="W128" s="105">
        <f t="shared" si="6"/>
        <v>0</v>
      </c>
      <c r="X128" s="105">
        <v>0</v>
      </c>
      <c r="Y128" s="105">
        <f t="shared" si="7"/>
        <v>0</v>
      </c>
      <c r="Z128" s="105">
        <v>0</v>
      </c>
      <c r="AA128" s="106">
        <f t="shared" si="8"/>
        <v>0</v>
      </c>
      <c r="AR128" s="11" t="s">
        <v>86</v>
      </c>
      <c r="AT128" s="11" t="s">
        <v>84</v>
      </c>
      <c r="AU128" s="11" t="s">
        <v>42</v>
      </c>
      <c r="AY128" s="11" t="s">
        <v>83</v>
      </c>
      <c r="BE128" s="54">
        <f t="shared" si="9"/>
        <v>0</v>
      </c>
      <c r="BF128" s="54">
        <f t="shared" si="10"/>
        <v>0</v>
      </c>
      <c r="BG128" s="54">
        <f t="shared" si="11"/>
        <v>0</v>
      </c>
      <c r="BH128" s="54">
        <f t="shared" si="12"/>
        <v>0</v>
      </c>
      <c r="BI128" s="54">
        <f t="shared" si="13"/>
        <v>0</v>
      </c>
      <c r="BJ128" s="11" t="s">
        <v>42</v>
      </c>
      <c r="BK128" s="54">
        <f t="shared" si="14"/>
        <v>0</v>
      </c>
      <c r="BL128" s="11" t="s">
        <v>86</v>
      </c>
      <c r="BM128" s="11" t="s">
        <v>127</v>
      </c>
    </row>
    <row r="129" spans="2:65" s="1" customFormat="1" ht="25.5" customHeight="1" x14ac:dyDescent="0.3">
      <c r="B129" s="71"/>
      <c r="C129" s="100" t="s">
        <v>95</v>
      </c>
      <c r="D129" s="100" t="s">
        <v>84</v>
      </c>
      <c r="E129" s="101" t="s">
        <v>128</v>
      </c>
      <c r="F129" s="111" t="s">
        <v>129</v>
      </c>
      <c r="G129" s="111"/>
      <c r="H129" s="111"/>
      <c r="I129" s="111"/>
      <c r="J129" s="102" t="s">
        <v>85</v>
      </c>
      <c r="K129" s="103">
        <v>42.188000000000002</v>
      </c>
      <c r="L129" s="112">
        <v>0</v>
      </c>
      <c r="M129" s="112"/>
      <c r="N129" s="113">
        <f t="shared" si="5"/>
        <v>0</v>
      </c>
      <c r="O129" s="113"/>
      <c r="P129" s="113"/>
      <c r="Q129" s="113"/>
      <c r="R129" s="74"/>
      <c r="T129" s="104" t="s">
        <v>1</v>
      </c>
      <c r="U129" s="27" t="s">
        <v>25</v>
      </c>
      <c r="V129" s="23"/>
      <c r="W129" s="105">
        <f t="shared" si="6"/>
        <v>0</v>
      </c>
      <c r="X129" s="105">
        <v>0</v>
      </c>
      <c r="Y129" s="105">
        <f t="shared" si="7"/>
        <v>0</v>
      </c>
      <c r="Z129" s="105">
        <v>0</v>
      </c>
      <c r="AA129" s="106">
        <f t="shared" si="8"/>
        <v>0</v>
      </c>
      <c r="AR129" s="11" t="s">
        <v>86</v>
      </c>
      <c r="AT129" s="11" t="s">
        <v>84</v>
      </c>
      <c r="AU129" s="11" t="s">
        <v>42</v>
      </c>
      <c r="AY129" s="11" t="s">
        <v>83</v>
      </c>
      <c r="BE129" s="54">
        <f t="shared" si="9"/>
        <v>0</v>
      </c>
      <c r="BF129" s="54">
        <f t="shared" si="10"/>
        <v>0</v>
      </c>
      <c r="BG129" s="54">
        <f t="shared" si="11"/>
        <v>0</v>
      </c>
      <c r="BH129" s="54">
        <f t="shared" si="12"/>
        <v>0</v>
      </c>
      <c r="BI129" s="54">
        <f t="shared" si="13"/>
        <v>0</v>
      </c>
      <c r="BJ129" s="11" t="s">
        <v>42</v>
      </c>
      <c r="BK129" s="54">
        <f t="shared" si="14"/>
        <v>0</v>
      </c>
      <c r="BL129" s="11" t="s">
        <v>86</v>
      </c>
      <c r="BM129" s="11" t="s">
        <v>130</v>
      </c>
    </row>
    <row r="130" spans="2:65" s="1" customFormat="1" ht="25.5" customHeight="1" x14ac:dyDescent="0.3">
      <c r="B130" s="71"/>
      <c r="C130" s="100" t="s">
        <v>97</v>
      </c>
      <c r="D130" s="100" t="s">
        <v>84</v>
      </c>
      <c r="E130" s="101" t="s">
        <v>87</v>
      </c>
      <c r="F130" s="111" t="s">
        <v>88</v>
      </c>
      <c r="G130" s="111"/>
      <c r="H130" s="111"/>
      <c r="I130" s="111"/>
      <c r="J130" s="102" t="s">
        <v>85</v>
      </c>
      <c r="K130" s="103">
        <v>8.75</v>
      </c>
      <c r="L130" s="112">
        <v>0</v>
      </c>
      <c r="M130" s="112"/>
      <c r="N130" s="113">
        <f t="shared" si="5"/>
        <v>0</v>
      </c>
      <c r="O130" s="113"/>
      <c r="P130" s="113"/>
      <c r="Q130" s="113"/>
      <c r="R130" s="74"/>
      <c r="T130" s="104" t="s">
        <v>1</v>
      </c>
      <c r="U130" s="27" t="s">
        <v>25</v>
      </c>
      <c r="V130" s="23"/>
      <c r="W130" s="105">
        <f t="shared" si="6"/>
        <v>0</v>
      </c>
      <c r="X130" s="105">
        <v>0</v>
      </c>
      <c r="Y130" s="105">
        <f t="shared" si="7"/>
        <v>0</v>
      </c>
      <c r="Z130" s="105">
        <v>0</v>
      </c>
      <c r="AA130" s="106">
        <f t="shared" si="8"/>
        <v>0</v>
      </c>
      <c r="AR130" s="11" t="s">
        <v>86</v>
      </c>
      <c r="AT130" s="11" t="s">
        <v>84</v>
      </c>
      <c r="AU130" s="11" t="s">
        <v>42</v>
      </c>
      <c r="AY130" s="11" t="s">
        <v>83</v>
      </c>
      <c r="BE130" s="54">
        <f t="shared" si="9"/>
        <v>0</v>
      </c>
      <c r="BF130" s="54">
        <f t="shared" si="10"/>
        <v>0</v>
      </c>
      <c r="BG130" s="54">
        <f t="shared" si="11"/>
        <v>0</v>
      </c>
      <c r="BH130" s="54">
        <f t="shared" si="12"/>
        <v>0</v>
      </c>
      <c r="BI130" s="54">
        <f t="shared" si="13"/>
        <v>0</v>
      </c>
      <c r="BJ130" s="11" t="s">
        <v>42</v>
      </c>
      <c r="BK130" s="54">
        <f t="shared" si="14"/>
        <v>0</v>
      </c>
      <c r="BL130" s="11" t="s">
        <v>86</v>
      </c>
      <c r="BM130" s="11" t="s">
        <v>131</v>
      </c>
    </row>
    <row r="131" spans="2:65" s="1" customFormat="1" ht="25.5" customHeight="1" x14ac:dyDescent="0.3">
      <c r="B131" s="71"/>
      <c r="C131" s="100" t="s">
        <v>99</v>
      </c>
      <c r="D131" s="100" t="s">
        <v>84</v>
      </c>
      <c r="E131" s="101" t="s">
        <v>90</v>
      </c>
      <c r="F131" s="111" t="s">
        <v>91</v>
      </c>
      <c r="G131" s="111"/>
      <c r="H131" s="111"/>
      <c r="I131" s="111"/>
      <c r="J131" s="102" t="s">
        <v>92</v>
      </c>
      <c r="K131" s="103">
        <v>168.75</v>
      </c>
      <c r="L131" s="112">
        <v>0</v>
      </c>
      <c r="M131" s="112"/>
      <c r="N131" s="113">
        <f t="shared" si="5"/>
        <v>0</v>
      </c>
      <c r="O131" s="113"/>
      <c r="P131" s="113"/>
      <c r="Q131" s="113"/>
      <c r="R131" s="74"/>
      <c r="T131" s="104" t="s">
        <v>1</v>
      </c>
      <c r="U131" s="27" t="s">
        <v>25</v>
      </c>
      <c r="V131" s="23"/>
      <c r="W131" s="105">
        <f t="shared" si="6"/>
        <v>0</v>
      </c>
      <c r="X131" s="105">
        <v>0</v>
      </c>
      <c r="Y131" s="105">
        <f t="shared" si="7"/>
        <v>0</v>
      </c>
      <c r="Z131" s="105">
        <v>0</v>
      </c>
      <c r="AA131" s="106">
        <f t="shared" si="8"/>
        <v>0</v>
      </c>
      <c r="AR131" s="11" t="s">
        <v>86</v>
      </c>
      <c r="AT131" s="11" t="s">
        <v>84</v>
      </c>
      <c r="AU131" s="11" t="s">
        <v>42</v>
      </c>
      <c r="AY131" s="11" t="s">
        <v>83</v>
      </c>
      <c r="BE131" s="54">
        <f t="shared" si="9"/>
        <v>0</v>
      </c>
      <c r="BF131" s="54">
        <f t="shared" si="10"/>
        <v>0</v>
      </c>
      <c r="BG131" s="54">
        <f t="shared" si="11"/>
        <v>0</v>
      </c>
      <c r="BH131" s="54">
        <f t="shared" si="12"/>
        <v>0</v>
      </c>
      <c r="BI131" s="54">
        <f t="shared" si="13"/>
        <v>0</v>
      </c>
      <c r="BJ131" s="11" t="s">
        <v>42</v>
      </c>
      <c r="BK131" s="54">
        <f t="shared" si="14"/>
        <v>0</v>
      </c>
      <c r="BL131" s="11" t="s">
        <v>86</v>
      </c>
      <c r="BM131" s="11" t="s">
        <v>132</v>
      </c>
    </row>
    <row r="132" spans="2:65" s="5" customFormat="1" ht="29.85" customHeight="1" x14ac:dyDescent="0.35">
      <c r="B132" s="89"/>
      <c r="C132" s="90"/>
      <c r="D132" s="99" t="s">
        <v>59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114">
        <f>BK132</f>
        <v>0</v>
      </c>
      <c r="O132" s="115"/>
      <c r="P132" s="115"/>
      <c r="Q132" s="115"/>
      <c r="R132" s="92"/>
      <c r="T132" s="93"/>
      <c r="U132" s="90"/>
      <c r="V132" s="90"/>
      <c r="W132" s="94">
        <f>SUM(W133:W135)</f>
        <v>0</v>
      </c>
      <c r="X132" s="90"/>
      <c r="Y132" s="94">
        <f>SUM(Y133:Y135)</f>
        <v>88.797374999999988</v>
      </c>
      <c r="Z132" s="90"/>
      <c r="AA132" s="95">
        <f>SUM(AA133:AA135)</f>
        <v>0</v>
      </c>
      <c r="AR132" s="96" t="s">
        <v>41</v>
      </c>
      <c r="AT132" s="97" t="s">
        <v>39</v>
      </c>
      <c r="AU132" s="97" t="s">
        <v>41</v>
      </c>
      <c r="AY132" s="96" t="s">
        <v>83</v>
      </c>
      <c r="BK132" s="98">
        <f>SUM(BK133:BK135)</f>
        <v>0</v>
      </c>
    </row>
    <row r="133" spans="2:65" s="1" customFormat="1" ht="25.5" customHeight="1" x14ac:dyDescent="0.3">
      <c r="B133" s="71"/>
      <c r="C133" s="100" t="s">
        <v>100</v>
      </c>
      <c r="D133" s="100" t="s">
        <v>84</v>
      </c>
      <c r="E133" s="101" t="s">
        <v>133</v>
      </c>
      <c r="F133" s="111" t="s">
        <v>134</v>
      </c>
      <c r="G133" s="111"/>
      <c r="H133" s="111"/>
      <c r="I133" s="111"/>
      <c r="J133" s="102" t="s">
        <v>92</v>
      </c>
      <c r="K133" s="103">
        <v>168.75</v>
      </c>
      <c r="L133" s="112">
        <v>0</v>
      </c>
      <c r="M133" s="112"/>
      <c r="N133" s="113">
        <f>ROUND(L133*K133,2)</f>
        <v>0</v>
      </c>
      <c r="O133" s="113"/>
      <c r="P133" s="113"/>
      <c r="Q133" s="113"/>
      <c r="R133" s="74"/>
      <c r="T133" s="104" t="s">
        <v>1</v>
      </c>
      <c r="U133" s="27" t="s">
        <v>25</v>
      </c>
      <c r="V133" s="23"/>
      <c r="W133" s="105">
        <f>V133*K133</f>
        <v>0</v>
      </c>
      <c r="X133" s="105">
        <v>0.30993999999999999</v>
      </c>
      <c r="Y133" s="105">
        <f>X133*K133</f>
        <v>52.302374999999998</v>
      </c>
      <c r="Z133" s="105">
        <v>0</v>
      </c>
      <c r="AA133" s="106">
        <f>Z133*K133</f>
        <v>0</v>
      </c>
      <c r="AR133" s="11" t="s">
        <v>86</v>
      </c>
      <c r="AT133" s="11" t="s">
        <v>84</v>
      </c>
      <c r="AU133" s="11" t="s">
        <v>42</v>
      </c>
      <c r="AY133" s="11" t="s">
        <v>83</v>
      </c>
      <c r="BE133" s="54">
        <f>IF(U133="základná",N133,0)</f>
        <v>0</v>
      </c>
      <c r="BF133" s="54">
        <f>IF(U133="znížená",N133,0)</f>
        <v>0</v>
      </c>
      <c r="BG133" s="54">
        <f>IF(U133="zákl. prenesená",N133,0)</f>
        <v>0</v>
      </c>
      <c r="BH133" s="54">
        <f>IF(U133="zníž. prenesená",N133,0)</f>
        <v>0</v>
      </c>
      <c r="BI133" s="54">
        <f>IF(U133="nulová",N133,0)</f>
        <v>0</v>
      </c>
      <c r="BJ133" s="11" t="s">
        <v>42</v>
      </c>
      <c r="BK133" s="54">
        <f>ROUND(L133*K133,2)</f>
        <v>0</v>
      </c>
      <c r="BL133" s="11" t="s">
        <v>86</v>
      </c>
      <c r="BM133" s="11" t="s">
        <v>135</v>
      </c>
    </row>
    <row r="134" spans="2:65" s="1" customFormat="1" ht="38.25" customHeight="1" x14ac:dyDescent="0.3">
      <c r="B134" s="71"/>
      <c r="C134" s="100" t="s">
        <v>101</v>
      </c>
      <c r="D134" s="100" t="s">
        <v>84</v>
      </c>
      <c r="E134" s="101" t="s">
        <v>136</v>
      </c>
      <c r="F134" s="111" t="s">
        <v>137</v>
      </c>
      <c r="G134" s="111"/>
      <c r="H134" s="111"/>
      <c r="I134" s="111"/>
      <c r="J134" s="102" t="s">
        <v>92</v>
      </c>
      <c r="K134" s="103">
        <v>150</v>
      </c>
      <c r="L134" s="112">
        <v>0</v>
      </c>
      <c r="M134" s="112"/>
      <c r="N134" s="113">
        <f>ROUND(L134*K134,2)</f>
        <v>0</v>
      </c>
      <c r="O134" s="113"/>
      <c r="P134" s="113"/>
      <c r="Q134" s="113"/>
      <c r="R134" s="74"/>
      <c r="T134" s="104" t="s">
        <v>1</v>
      </c>
      <c r="U134" s="27" t="s">
        <v>25</v>
      </c>
      <c r="V134" s="23"/>
      <c r="W134" s="105">
        <f>V134*K134</f>
        <v>0</v>
      </c>
      <c r="X134" s="105">
        <v>0.112</v>
      </c>
      <c r="Y134" s="105">
        <f>X134*K134</f>
        <v>16.8</v>
      </c>
      <c r="Z134" s="105">
        <v>0</v>
      </c>
      <c r="AA134" s="106">
        <f>Z134*K134</f>
        <v>0</v>
      </c>
      <c r="AR134" s="11" t="s">
        <v>86</v>
      </c>
      <c r="AT134" s="11" t="s">
        <v>84</v>
      </c>
      <c r="AU134" s="11" t="s">
        <v>42</v>
      </c>
      <c r="AY134" s="11" t="s">
        <v>83</v>
      </c>
      <c r="BE134" s="54">
        <f>IF(U134="základná",N134,0)</f>
        <v>0</v>
      </c>
      <c r="BF134" s="54">
        <f>IF(U134="znížená",N134,0)</f>
        <v>0</v>
      </c>
      <c r="BG134" s="54">
        <f>IF(U134="zákl. prenesená",N134,0)</f>
        <v>0</v>
      </c>
      <c r="BH134" s="54">
        <f>IF(U134="zníž. prenesená",N134,0)</f>
        <v>0</v>
      </c>
      <c r="BI134" s="54">
        <f>IF(U134="nulová",N134,0)</f>
        <v>0</v>
      </c>
      <c r="BJ134" s="11" t="s">
        <v>42</v>
      </c>
      <c r="BK134" s="54">
        <f>ROUND(L134*K134,2)</f>
        <v>0</v>
      </c>
      <c r="BL134" s="11" t="s">
        <v>86</v>
      </c>
      <c r="BM134" s="11" t="s">
        <v>138</v>
      </c>
    </row>
    <row r="135" spans="2:65" s="1" customFormat="1" ht="25.5" customHeight="1" x14ac:dyDescent="0.3">
      <c r="B135" s="71"/>
      <c r="C135" s="107" t="s">
        <v>102</v>
      </c>
      <c r="D135" s="107" t="s">
        <v>98</v>
      </c>
      <c r="E135" s="108" t="s">
        <v>139</v>
      </c>
      <c r="F135" s="117" t="s">
        <v>167</v>
      </c>
      <c r="G135" s="117"/>
      <c r="H135" s="117"/>
      <c r="I135" s="117"/>
      <c r="J135" s="109" t="s">
        <v>92</v>
      </c>
      <c r="K135" s="110">
        <v>151.5</v>
      </c>
      <c r="L135" s="118">
        <v>0</v>
      </c>
      <c r="M135" s="118"/>
      <c r="N135" s="119">
        <f>ROUND(L135*K135,2)</f>
        <v>0</v>
      </c>
      <c r="O135" s="113"/>
      <c r="P135" s="113"/>
      <c r="Q135" s="113"/>
      <c r="R135" s="74"/>
      <c r="T135" s="104" t="s">
        <v>1</v>
      </c>
      <c r="U135" s="27" t="s">
        <v>25</v>
      </c>
      <c r="V135" s="23"/>
      <c r="W135" s="105">
        <f>V135*K135</f>
        <v>0</v>
      </c>
      <c r="X135" s="105">
        <v>0.13</v>
      </c>
      <c r="Y135" s="105">
        <f>X135*K135</f>
        <v>19.695</v>
      </c>
      <c r="Z135" s="105">
        <v>0</v>
      </c>
      <c r="AA135" s="106">
        <f>Z135*K135</f>
        <v>0</v>
      </c>
      <c r="AR135" s="11" t="s">
        <v>97</v>
      </c>
      <c r="AT135" s="11" t="s">
        <v>98</v>
      </c>
      <c r="AU135" s="11" t="s">
        <v>42</v>
      </c>
      <c r="AY135" s="11" t="s">
        <v>83</v>
      </c>
      <c r="BE135" s="54">
        <f>IF(U135="základná",N135,0)</f>
        <v>0</v>
      </c>
      <c r="BF135" s="54">
        <f>IF(U135="znížená",N135,0)</f>
        <v>0</v>
      </c>
      <c r="BG135" s="54">
        <f>IF(U135="zákl. prenesená",N135,0)</f>
        <v>0</v>
      </c>
      <c r="BH135" s="54">
        <f>IF(U135="zníž. prenesená",N135,0)</f>
        <v>0</v>
      </c>
      <c r="BI135" s="54">
        <f>IF(U135="nulová",N135,0)</f>
        <v>0</v>
      </c>
      <c r="BJ135" s="11" t="s">
        <v>42</v>
      </c>
      <c r="BK135" s="54">
        <f>ROUND(L135*K135,2)</f>
        <v>0</v>
      </c>
      <c r="BL135" s="11" t="s">
        <v>86</v>
      </c>
      <c r="BM135" s="11" t="s">
        <v>140</v>
      </c>
    </row>
    <row r="136" spans="2:65" s="5" customFormat="1" ht="29.85" customHeight="1" x14ac:dyDescent="0.35">
      <c r="B136" s="89"/>
      <c r="C136" s="90"/>
      <c r="D136" s="99" t="s">
        <v>109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114">
        <f>BK136</f>
        <v>0</v>
      </c>
      <c r="O136" s="115"/>
      <c r="P136" s="115"/>
      <c r="Q136" s="115"/>
      <c r="R136" s="92"/>
      <c r="T136" s="93"/>
      <c r="U136" s="90"/>
      <c r="V136" s="90"/>
      <c r="W136" s="94">
        <f>SUM(W137:W142)</f>
        <v>0</v>
      </c>
      <c r="X136" s="90"/>
      <c r="Y136" s="94">
        <f>SUM(Y137:Y142)</f>
        <v>47.137808749999998</v>
      </c>
      <c r="Z136" s="90"/>
      <c r="AA136" s="95">
        <f>SUM(AA137:AA142)</f>
        <v>0</v>
      </c>
      <c r="AR136" s="96" t="s">
        <v>41</v>
      </c>
      <c r="AT136" s="97" t="s">
        <v>39</v>
      </c>
      <c r="AU136" s="97" t="s">
        <v>41</v>
      </c>
      <c r="AY136" s="96" t="s">
        <v>83</v>
      </c>
      <c r="BK136" s="98">
        <f>SUM(BK137:BK142)</f>
        <v>0</v>
      </c>
    </row>
    <row r="137" spans="2:65" s="1" customFormat="1" ht="38.25" customHeight="1" x14ac:dyDescent="0.3">
      <c r="B137" s="71"/>
      <c r="C137" s="100" t="s">
        <v>104</v>
      </c>
      <c r="D137" s="100" t="s">
        <v>84</v>
      </c>
      <c r="E137" s="101" t="s">
        <v>141</v>
      </c>
      <c r="F137" s="111" t="s">
        <v>142</v>
      </c>
      <c r="G137" s="111"/>
      <c r="H137" s="111"/>
      <c r="I137" s="111"/>
      <c r="J137" s="102" t="s">
        <v>105</v>
      </c>
      <c r="K137" s="103">
        <v>125</v>
      </c>
      <c r="L137" s="112">
        <v>0</v>
      </c>
      <c r="M137" s="112"/>
      <c r="N137" s="113">
        <f t="shared" ref="N137:N142" si="15">ROUND(L137*K137,2)</f>
        <v>0</v>
      </c>
      <c r="O137" s="113"/>
      <c r="P137" s="113"/>
      <c r="Q137" s="113"/>
      <c r="R137" s="74"/>
      <c r="T137" s="104" t="s">
        <v>1</v>
      </c>
      <c r="U137" s="27" t="s">
        <v>25</v>
      </c>
      <c r="V137" s="23"/>
      <c r="W137" s="105">
        <f t="shared" ref="W137:W142" si="16">V137*K137</f>
        <v>0</v>
      </c>
      <c r="X137" s="105">
        <v>9.8729999999999998E-2</v>
      </c>
      <c r="Y137" s="105">
        <f t="shared" ref="Y137:Y142" si="17">X137*K137</f>
        <v>12.34125</v>
      </c>
      <c r="Z137" s="105">
        <v>0</v>
      </c>
      <c r="AA137" s="106">
        <f t="shared" ref="AA137:AA142" si="18">Z137*K137</f>
        <v>0</v>
      </c>
      <c r="AR137" s="11" t="s">
        <v>86</v>
      </c>
      <c r="AT137" s="11" t="s">
        <v>84</v>
      </c>
      <c r="AU137" s="11" t="s">
        <v>42</v>
      </c>
      <c r="AY137" s="11" t="s">
        <v>83</v>
      </c>
      <c r="BE137" s="54">
        <f t="shared" ref="BE137:BE142" si="19">IF(U137="základná",N137,0)</f>
        <v>0</v>
      </c>
      <c r="BF137" s="54">
        <f t="shared" ref="BF137:BF142" si="20">IF(U137="znížená",N137,0)</f>
        <v>0</v>
      </c>
      <c r="BG137" s="54">
        <f t="shared" ref="BG137:BG142" si="21">IF(U137="zákl. prenesená",N137,0)</f>
        <v>0</v>
      </c>
      <c r="BH137" s="54">
        <f t="shared" ref="BH137:BH142" si="22">IF(U137="zníž. prenesená",N137,0)</f>
        <v>0</v>
      </c>
      <c r="BI137" s="54">
        <f t="shared" ref="BI137:BI142" si="23">IF(U137="nulová",N137,0)</f>
        <v>0</v>
      </c>
      <c r="BJ137" s="11" t="s">
        <v>42</v>
      </c>
      <c r="BK137" s="54">
        <f t="shared" ref="BK137:BK142" si="24">ROUND(L137*K137,2)</f>
        <v>0</v>
      </c>
      <c r="BL137" s="11" t="s">
        <v>86</v>
      </c>
      <c r="BM137" s="11" t="s">
        <v>143</v>
      </c>
    </row>
    <row r="138" spans="2:65" s="1" customFormat="1" ht="25.5" customHeight="1" x14ac:dyDescent="0.3">
      <c r="B138" s="71"/>
      <c r="C138" s="107" t="s">
        <v>107</v>
      </c>
      <c r="D138" s="107" t="s">
        <v>98</v>
      </c>
      <c r="E138" s="108" t="s">
        <v>144</v>
      </c>
      <c r="F138" s="117" t="s">
        <v>165</v>
      </c>
      <c r="G138" s="117"/>
      <c r="H138" s="117"/>
      <c r="I138" s="117"/>
      <c r="J138" s="109" t="s">
        <v>96</v>
      </c>
      <c r="K138" s="110">
        <v>126.25</v>
      </c>
      <c r="L138" s="118">
        <v>0</v>
      </c>
      <c r="M138" s="118"/>
      <c r="N138" s="119">
        <f t="shared" si="15"/>
        <v>0</v>
      </c>
      <c r="O138" s="113"/>
      <c r="P138" s="113"/>
      <c r="Q138" s="113"/>
      <c r="R138" s="74"/>
      <c r="T138" s="104" t="s">
        <v>1</v>
      </c>
      <c r="U138" s="27" t="s">
        <v>25</v>
      </c>
      <c r="V138" s="23"/>
      <c r="W138" s="105">
        <f t="shared" si="16"/>
        <v>0</v>
      </c>
      <c r="X138" s="105">
        <v>2.3E-2</v>
      </c>
      <c r="Y138" s="105">
        <f t="shared" si="17"/>
        <v>2.9037500000000001</v>
      </c>
      <c r="Z138" s="105">
        <v>0</v>
      </c>
      <c r="AA138" s="106">
        <f t="shared" si="18"/>
        <v>0</v>
      </c>
      <c r="AR138" s="11" t="s">
        <v>97</v>
      </c>
      <c r="AT138" s="11" t="s">
        <v>98</v>
      </c>
      <c r="AU138" s="11" t="s">
        <v>42</v>
      </c>
      <c r="AY138" s="11" t="s">
        <v>83</v>
      </c>
      <c r="BE138" s="54">
        <f t="shared" si="19"/>
        <v>0</v>
      </c>
      <c r="BF138" s="54">
        <f t="shared" si="20"/>
        <v>0</v>
      </c>
      <c r="BG138" s="54">
        <f t="shared" si="21"/>
        <v>0</v>
      </c>
      <c r="BH138" s="54">
        <f t="shared" si="22"/>
        <v>0</v>
      </c>
      <c r="BI138" s="54">
        <f t="shared" si="23"/>
        <v>0</v>
      </c>
      <c r="BJ138" s="11" t="s">
        <v>42</v>
      </c>
      <c r="BK138" s="54">
        <f t="shared" si="24"/>
        <v>0</v>
      </c>
      <c r="BL138" s="11" t="s">
        <v>86</v>
      </c>
      <c r="BM138" s="11" t="s">
        <v>145</v>
      </c>
    </row>
    <row r="139" spans="2:65" s="1" customFormat="1" ht="38.25" customHeight="1" x14ac:dyDescent="0.3">
      <c r="B139" s="71"/>
      <c r="C139" s="100" t="s">
        <v>108</v>
      </c>
      <c r="D139" s="100" t="s">
        <v>84</v>
      </c>
      <c r="E139" s="101" t="s">
        <v>146</v>
      </c>
      <c r="F139" s="111" t="s">
        <v>147</v>
      </c>
      <c r="G139" s="111"/>
      <c r="H139" s="111"/>
      <c r="I139" s="111"/>
      <c r="J139" s="102" t="s">
        <v>105</v>
      </c>
      <c r="K139" s="103">
        <v>125</v>
      </c>
      <c r="L139" s="112">
        <v>0</v>
      </c>
      <c r="M139" s="112"/>
      <c r="N139" s="113">
        <f t="shared" si="15"/>
        <v>0</v>
      </c>
      <c r="O139" s="113"/>
      <c r="P139" s="113"/>
      <c r="Q139" s="113"/>
      <c r="R139" s="74"/>
      <c r="T139" s="104" t="s">
        <v>1</v>
      </c>
      <c r="U139" s="27" t="s">
        <v>25</v>
      </c>
      <c r="V139" s="23"/>
      <c r="W139" s="105">
        <f t="shared" si="16"/>
        <v>0</v>
      </c>
      <c r="X139" s="105">
        <v>0.12656000000000001</v>
      </c>
      <c r="Y139" s="105">
        <f t="shared" si="17"/>
        <v>15.82</v>
      </c>
      <c r="Z139" s="105">
        <v>0</v>
      </c>
      <c r="AA139" s="106">
        <f t="shared" si="18"/>
        <v>0</v>
      </c>
      <c r="AR139" s="11" t="s">
        <v>86</v>
      </c>
      <c r="AT139" s="11" t="s">
        <v>84</v>
      </c>
      <c r="AU139" s="11" t="s">
        <v>42</v>
      </c>
      <c r="AY139" s="11" t="s">
        <v>83</v>
      </c>
      <c r="BE139" s="54">
        <f t="shared" si="19"/>
        <v>0</v>
      </c>
      <c r="BF139" s="54">
        <f t="shared" si="20"/>
        <v>0</v>
      </c>
      <c r="BG139" s="54">
        <f t="shared" si="21"/>
        <v>0</v>
      </c>
      <c r="BH139" s="54">
        <f t="shared" si="22"/>
        <v>0</v>
      </c>
      <c r="BI139" s="54">
        <f t="shared" si="23"/>
        <v>0</v>
      </c>
      <c r="BJ139" s="11" t="s">
        <v>42</v>
      </c>
      <c r="BK139" s="54">
        <f t="shared" si="24"/>
        <v>0</v>
      </c>
      <c r="BL139" s="11" t="s">
        <v>86</v>
      </c>
      <c r="BM139" s="11" t="s">
        <v>148</v>
      </c>
    </row>
    <row r="140" spans="2:65" s="1" customFormat="1" ht="25.5" customHeight="1" x14ac:dyDescent="0.3">
      <c r="B140" s="71"/>
      <c r="C140" s="107" t="s">
        <v>106</v>
      </c>
      <c r="D140" s="107" t="s">
        <v>98</v>
      </c>
      <c r="E140" s="108" t="s">
        <v>149</v>
      </c>
      <c r="F140" s="117" t="s">
        <v>166</v>
      </c>
      <c r="G140" s="117"/>
      <c r="H140" s="117"/>
      <c r="I140" s="117"/>
      <c r="J140" s="109" t="s">
        <v>96</v>
      </c>
      <c r="K140" s="110">
        <v>126.25</v>
      </c>
      <c r="L140" s="118">
        <v>0</v>
      </c>
      <c r="M140" s="118"/>
      <c r="N140" s="119">
        <f t="shared" si="15"/>
        <v>0</v>
      </c>
      <c r="O140" s="113"/>
      <c r="P140" s="113"/>
      <c r="Q140" s="113"/>
      <c r="R140" s="74"/>
      <c r="T140" s="104" t="s">
        <v>1</v>
      </c>
      <c r="U140" s="27" t="s">
        <v>25</v>
      </c>
      <c r="V140" s="23"/>
      <c r="W140" s="105">
        <f t="shared" si="16"/>
        <v>0</v>
      </c>
      <c r="X140" s="105">
        <v>4.8000000000000001E-2</v>
      </c>
      <c r="Y140" s="105">
        <f t="shared" si="17"/>
        <v>6.0600000000000005</v>
      </c>
      <c r="Z140" s="105">
        <v>0</v>
      </c>
      <c r="AA140" s="106">
        <f t="shared" si="18"/>
        <v>0</v>
      </c>
      <c r="AR140" s="11" t="s">
        <v>97</v>
      </c>
      <c r="AT140" s="11" t="s">
        <v>98</v>
      </c>
      <c r="AU140" s="11" t="s">
        <v>42</v>
      </c>
      <c r="AY140" s="11" t="s">
        <v>83</v>
      </c>
      <c r="BE140" s="54">
        <f t="shared" si="19"/>
        <v>0</v>
      </c>
      <c r="BF140" s="54">
        <f t="shared" si="20"/>
        <v>0</v>
      </c>
      <c r="BG140" s="54">
        <f t="shared" si="21"/>
        <v>0</v>
      </c>
      <c r="BH140" s="54">
        <f t="shared" si="22"/>
        <v>0</v>
      </c>
      <c r="BI140" s="54">
        <f t="shared" si="23"/>
        <v>0</v>
      </c>
      <c r="BJ140" s="11" t="s">
        <v>42</v>
      </c>
      <c r="BK140" s="54">
        <f t="shared" si="24"/>
        <v>0</v>
      </c>
      <c r="BL140" s="11" t="s">
        <v>86</v>
      </c>
      <c r="BM140" s="11" t="s">
        <v>150</v>
      </c>
    </row>
    <row r="141" spans="2:65" s="1" customFormat="1" ht="38.25" customHeight="1" x14ac:dyDescent="0.3">
      <c r="B141" s="71"/>
      <c r="C141" s="100" t="s">
        <v>151</v>
      </c>
      <c r="D141" s="100" t="s">
        <v>84</v>
      </c>
      <c r="E141" s="101" t="s">
        <v>152</v>
      </c>
      <c r="F141" s="111" t="s">
        <v>153</v>
      </c>
      <c r="G141" s="111"/>
      <c r="H141" s="111"/>
      <c r="I141" s="111"/>
      <c r="J141" s="102" t="s">
        <v>85</v>
      </c>
      <c r="K141" s="103">
        <v>4.375</v>
      </c>
      <c r="L141" s="112">
        <v>0</v>
      </c>
      <c r="M141" s="112"/>
      <c r="N141" s="113">
        <f t="shared" si="15"/>
        <v>0</v>
      </c>
      <c r="O141" s="113"/>
      <c r="P141" s="113"/>
      <c r="Q141" s="113"/>
      <c r="R141" s="74"/>
      <c r="T141" s="104" t="s">
        <v>1</v>
      </c>
      <c r="U141" s="27" t="s">
        <v>25</v>
      </c>
      <c r="V141" s="23"/>
      <c r="W141" s="105">
        <f t="shared" si="16"/>
        <v>0</v>
      </c>
      <c r="X141" s="105">
        <v>2.2010900000000002</v>
      </c>
      <c r="Y141" s="105">
        <f t="shared" si="17"/>
        <v>9.6297687500000002</v>
      </c>
      <c r="Z141" s="105">
        <v>0</v>
      </c>
      <c r="AA141" s="106">
        <f t="shared" si="18"/>
        <v>0</v>
      </c>
      <c r="AR141" s="11" t="s">
        <v>86</v>
      </c>
      <c r="AT141" s="11" t="s">
        <v>84</v>
      </c>
      <c r="AU141" s="11" t="s">
        <v>42</v>
      </c>
      <c r="AY141" s="11" t="s">
        <v>83</v>
      </c>
      <c r="BE141" s="54">
        <f t="shared" si="19"/>
        <v>0</v>
      </c>
      <c r="BF141" s="54">
        <f t="shared" si="20"/>
        <v>0</v>
      </c>
      <c r="BG141" s="54">
        <f t="shared" si="21"/>
        <v>0</v>
      </c>
      <c r="BH141" s="54">
        <f t="shared" si="22"/>
        <v>0</v>
      </c>
      <c r="BI141" s="54">
        <f t="shared" si="23"/>
        <v>0</v>
      </c>
      <c r="BJ141" s="11" t="s">
        <v>42</v>
      </c>
      <c r="BK141" s="54">
        <f t="shared" si="24"/>
        <v>0</v>
      </c>
      <c r="BL141" s="11" t="s">
        <v>86</v>
      </c>
      <c r="BM141" s="11" t="s">
        <v>154</v>
      </c>
    </row>
    <row r="142" spans="2:65" s="1" customFormat="1" ht="25.5" customHeight="1" x14ac:dyDescent="0.3">
      <c r="B142" s="71"/>
      <c r="C142" s="100" t="s">
        <v>155</v>
      </c>
      <c r="D142" s="100" t="s">
        <v>84</v>
      </c>
      <c r="E142" s="101" t="s">
        <v>156</v>
      </c>
      <c r="F142" s="111" t="s">
        <v>157</v>
      </c>
      <c r="G142" s="111"/>
      <c r="H142" s="111"/>
      <c r="I142" s="111"/>
      <c r="J142" s="102" t="s">
        <v>105</v>
      </c>
      <c r="K142" s="103">
        <v>9</v>
      </c>
      <c r="L142" s="112">
        <v>0</v>
      </c>
      <c r="M142" s="112"/>
      <c r="N142" s="113">
        <f t="shared" si="15"/>
        <v>0</v>
      </c>
      <c r="O142" s="113"/>
      <c r="P142" s="113"/>
      <c r="Q142" s="113"/>
      <c r="R142" s="74"/>
      <c r="T142" s="104" t="s">
        <v>1</v>
      </c>
      <c r="U142" s="27" t="s">
        <v>25</v>
      </c>
      <c r="V142" s="23"/>
      <c r="W142" s="105">
        <f t="shared" si="16"/>
        <v>0</v>
      </c>
      <c r="X142" s="105">
        <v>4.2560000000000001E-2</v>
      </c>
      <c r="Y142" s="105">
        <f t="shared" si="17"/>
        <v>0.38303999999999999</v>
      </c>
      <c r="Z142" s="105">
        <v>0</v>
      </c>
      <c r="AA142" s="106">
        <f t="shared" si="18"/>
        <v>0</v>
      </c>
      <c r="AR142" s="11" t="s">
        <v>86</v>
      </c>
      <c r="AT142" s="11" t="s">
        <v>84</v>
      </c>
      <c r="AU142" s="11" t="s">
        <v>42</v>
      </c>
      <c r="AY142" s="11" t="s">
        <v>83</v>
      </c>
      <c r="BE142" s="54">
        <f t="shared" si="19"/>
        <v>0</v>
      </c>
      <c r="BF142" s="54">
        <f t="shared" si="20"/>
        <v>0</v>
      </c>
      <c r="BG142" s="54">
        <f t="shared" si="21"/>
        <v>0</v>
      </c>
      <c r="BH142" s="54">
        <f t="shared" si="22"/>
        <v>0</v>
      </c>
      <c r="BI142" s="54">
        <f t="shared" si="23"/>
        <v>0</v>
      </c>
      <c r="BJ142" s="11" t="s">
        <v>42</v>
      </c>
      <c r="BK142" s="54">
        <f t="shared" si="24"/>
        <v>0</v>
      </c>
      <c r="BL142" s="11" t="s">
        <v>86</v>
      </c>
      <c r="BM142" s="11" t="s">
        <v>158</v>
      </c>
    </row>
    <row r="143" spans="2:65" s="5" customFormat="1" ht="29.85" customHeight="1" x14ac:dyDescent="0.35">
      <c r="B143" s="89"/>
      <c r="C143" s="90"/>
      <c r="D143" s="99" t="s">
        <v>60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114">
        <f>BK143</f>
        <v>0</v>
      </c>
      <c r="O143" s="115"/>
      <c r="P143" s="115"/>
      <c r="Q143" s="115"/>
      <c r="R143" s="92"/>
      <c r="T143" s="93"/>
      <c r="U143" s="90"/>
      <c r="V143" s="90"/>
      <c r="W143" s="94">
        <f>W144</f>
        <v>0</v>
      </c>
      <c r="X143" s="90"/>
      <c r="Y143" s="94">
        <f>Y144</f>
        <v>0</v>
      </c>
      <c r="Z143" s="90"/>
      <c r="AA143" s="95">
        <f>AA144</f>
        <v>0</v>
      </c>
      <c r="AR143" s="96" t="s">
        <v>41</v>
      </c>
      <c r="AT143" s="97" t="s">
        <v>39</v>
      </c>
      <c r="AU143" s="97" t="s">
        <v>41</v>
      </c>
      <c r="AY143" s="96" t="s">
        <v>83</v>
      </c>
      <c r="BK143" s="98">
        <f>BK144</f>
        <v>0</v>
      </c>
    </row>
    <row r="144" spans="2:65" s="1" customFormat="1" ht="38.25" customHeight="1" x14ac:dyDescent="0.3">
      <c r="B144" s="71"/>
      <c r="C144" s="100" t="s">
        <v>159</v>
      </c>
      <c r="D144" s="100" t="s">
        <v>84</v>
      </c>
      <c r="E144" s="101" t="s">
        <v>160</v>
      </c>
      <c r="F144" s="111" t="s">
        <v>161</v>
      </c>
      <c r="G144" s="111"/>
      <c r="H144" s="111"/>
      <c r="I144" s="111"/>
      <c r="J144" s="102" t="s">
        <v>103</v>
      </c>
      <c r="K144" s="103">
        <v>135.935</v>
      </c>
      <c r="L144" s="112">
        <v>0</v>
      </c>
      <c r="M144" s="112"/>
      <c r="N144" s="113">
        <f>ROUND(L144*K144,2)</f>
        <v>0</v>
      </c>
      <c r="O144" s="113"/>
      <c r="P144" s="113"/>
      <c r="Q144" s="113"/>
      <c r="R144" s="74"/>
      <c r="T144" s="104" t="s">
        <v>1</v>
      </c>
      <c r="U144" s="27" t="s">
        <v>25</v>
      </c>
      <c r="V144" s="23"/>
      <c r="W144" s="105">
        <f>V144*K144</f>
        <v>0</v>
      </c>
      <c r="X144" s="105">
        <v>0</v>
      </c>
      <c r="Y144" s="105">
        <f>X144*K144</f>
        <v>0</v>
      </c>
      <c r="Z144" s="105">
        <v>0</v>
      </c>
      <c r="AA144" s="106">
        <f>Z144*K144</f>
        <v>0</v>
      </c>
      <c r="AR144" s="11" t="s">
        <v>86</v>
      </c>
      <c r="AT144" s="11" t="s">
        <v>84</v>
      </c>
      <c r="AU144" s="11" t="s">
        <v>42</v>
      </c>
      <c r="AY144" s="11" t="s">
        <v>83</v>
      </c>
      <c r="BE144" s="54">
        <f>IF(U144="základná",N144,0)</f>
        <v>0</v>
      </c>
      <c r="BF144" s="54">
        <f>IF(U144="znížená",N144,0)</f>
        <v>0</v>
      </c>
      <c r="BG144" s="54">
        <f>IF(U144="zákl. prenesená",N144,0)</f>
        <v>0</v>
      </c>
      <c r="BH144" s="54">
        <f>IF(U144="zníž. prenesená",N144,0)</f>
        <v>0</v>
      </c>
      <c r="BI144" s="54">
        <f>IF(U144="nulová",N144,0)</f>
        <v>0</v>
      </c>
      <c r="BJ144" s="11" t="s">
        <v>42</v>
      </c>
      <c r="BK144" s="54">
        <f>ROUND(L144*K144,2)</f>
        <v>0</v>
      </c>
      <c r="BL144" s="11" t="s">
        <v>86</v>
      </c>
      <c r="BM144" s="11" t="s">
        <v>162</v>
      </c>
    </row>
    <row r="145" spans="2:18" s="1" customFormat="1" ht="6.9" customHeight="1" x14ac:dyDescent="0.3"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3"/>
    </row>
  </sheetData>
  <mergeCells count="130">
    <mergeCell ref="O9:P9"/>
    <mergeCell ref="O11:P11"/>
    <mergeCell ref="E15:L15"/>
    <mergeCell ref="O15:P15"/>
    <mergeCell ref="C2:Q2"/>
    <mergeCell ref="C4:Q4"/>
    <mergeCell ref="F6:P6"/>
    <mergeCell ref="F7:P7"/>
    <mergeCell ref="O12:P12"/>
    <mergeCell ref="O14:P14"/>
    <mergeCell ref="O20:P20"/>
    <mergeCell ref="O21:P21"/>
    <mergeCell ref="E24:L24"/>
    <mergeCell ref="M27:P27"/>
    <mergeCell ref="O17:P17"/>
    <mergeCell ref="O18:P18"/>
    <mergeCell ref="M28:P28"/>
    <mergeCell ref="M30:P30"/>
    <mergeCell ref="H32:J32"/>
    <mergeCell ref="H34:J34"/>
    <mergeCell ref="M34:P34"/>
    <mergeCell ref="H35:J35"/>
    <mergeCell ref="H33:J33"/>
    <mergeCell ref="M33:P33"/>
    <mergeCell ref="M32:P32"/>
    <mergeCell ref="M35:P35"/>
    <mergeCell ref="N93:Q93"/>
    <mergeCell ref="M83:Q83"/>
    <mergeCell ref="M84:Q84"/>
    <mergeCell ref="N95:Q95"/>
    <mergeCell ref="N88:Q88"/>
    <mergeCell ref="N89:Q89"/>
    <mergeCell ref="N92:Q92"/>
    <mergeCell ref="M116:Q116"/>
    <mergeCell ref="H36:J36"/>
    <mergeCell ref="M36:P36"/>
    <mergeCell ref="N90:Q90"/>
    <mergeCell ref="N91:Q91"/>
    <mergeCell ref="F79:P79"/>
    <mergeCell ref="M81:P81"/>
    <mergeCell ref="C76:Q76"/>
    <mergeCell ref="F78:P78"/>
    <mergeCell ref="C86:G86"/>
    <mergeCell ref="N86:Q86"/>
    <mergeCell ref="L38:P38"/>
    <mergeCell ref="L127:M127"/>
    <mergeCell ref="N127:Q127"/>
    <mergeCell ref="N125:Q125"/>
    <mergeCell ref="F126:I126"/>
    <mergeCell ref="L126:M126"/>
    <mergeCell ref="N126:Q126"/>
    <mergeCell ref="D97:H97"/>
    <mergeCell ref="N101:Q101"/>
    <mergeCell ref="L103:Q103"/>
    <mergeCell ref="C109:Q109"/>
    <mergeCell ref="N121:Q121"/>
    <mergeCell ref="N100:Q100"/>
    <mergeCell ref="F111:P111"/>
    <mergeCell ref="N98:Q98"/>
    <mergeCell ref="F112:P112"/>
    <mergeCell ref="M114:P114"/>
    <mergeCell ref="M117:Q117"/>
    <mergeCell ref="N120:Q120"/>
    <mergeCell ref="S2:AC2"/>
    <mergeCell ref="F141:I141"/>
    <mergeCell ref="L141:M141"/>
    <mergeCell ref="N141:Q141"/>
    <mergeCell ref="F138:I138"/>
    <mergeCell ref="L138:M138"/>
    <mergeCell ref="N122:Q122"/>
    <mergeCell ref="F124:I124"/>
    <mergeCell ref="L124:M124"/>
    <mergeCell ref="N124:Q124"/>
    <mergeCell ref="L139:M139"/>
    <mergeCell ref="F123:I123"/>
    <mergeCell ref="L123:M123"/>
    <mergeCell ref="N123:Q123"/>
    <mergeCell ref="N133:Q133"/>
    <mergeCell ref="N132:Q132"/>
    <mergeCell ref="D96:H96"/>
    <mergeCell ref="N96:Q96"/>
    <mergeCell ref="D99:H99"/>
    <mergeCell ref="N99:Q99"/>
    <mergeCell ref="D100:H100"/>
    <mergeCell ref="N97:Q97"/>
    <mergeCell ref="D98:H98"/>
    <mergeCell ref="F119:I119"/>
    <mergeCell ref="H1:K1"/>
    <mergeCell ref="F129:I129"/>
    <mergeCell ref="L129:M129"/>
    <mergeCell ref="N129:Q129"/>
    <mergeCell ref="F140:I140"/>
    <mergeCell ref="L140:M140"/>
    <mergeCell ref="N140:Q140"/>
    <mergeCell ref="N134:Q134"/>
    <mergeCell ref="N139:Q139"/>
    <mergeCell ref="F135:I135"/>
    <mergeCell ref="N138:Q138"/>
    <mergeCell ref="F128:I128"/>
    <mergeCell ref="L128:M128"/>
    <mergeCell ref="N128:Q128"/>
    <mergeCell ref="L135:M135"/>
    <mergeCell ref="N135:Q135"/>
    <mergeCell ref="F137:I137"/>
    <mergeCell ref="L131:M131"/>
    <mergeCell ref="N131:Q131"/>
    <mergeCell ref="F125:I125"/>
    <mergeCell ref="L125:M125"/>
    <mergeCell ref="L119:M119"/>
    <mergeCell ref="N119:Q119"/>
    <mergeCell ref="F127:I127"/>
    <mergeCell ref="F130:I130"/>
    <mergeCell ref="L130:M130"/>
    <mergeCell ref="N130:Q130"/>
    <mergeCell ref="F131:I131"/>
    <mergeCell ref="F144:I144"/>
    <mergeCell ref="L144:M144"/>
    <mergeCell ref="N144:Q144"/>
    <mergeCell ref="N143:Q143"/>
    <mergeCell ref="L137:M137"/>
    <mergeCell ref="N137:Q137"/>
    <mergeCell ref="N136:Q136"/>
    <mergeCell ref="F139:I139"/>
    <mergeCell ref="F133:I133"/>
    <mergeCell ref="L133:M133"/>
    <mergeCell ref="F134:I134"/>
    <mergeCell ref="L134:M134"/>
    <mergeCell ref="F142:I142"/>
    <mergeCell ref="L142:M142"/>
    <mergeCell ref="N142:Q142"/>
  </mergeCells>
  <phoneticPr fontId="0" type="noConversion"/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2 - SO 02 Spevnená plocha...</vt:lpstr>
      <vt:lpstr>'2 - SO 02 Spevnená plocha...'!Názvy_tlače</vt:lpstr>
      <vt:lpstr>'2 - SO 02 Spevnená plocha...'!Oblasť_tlače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Kocáková</cp:lastModifiedBy>
  <dcterms:created xsi:type="dcterms:W3CDTF">2018-03-15T08:32:20Z</dcterms:created>
  <dcterms:modified xsi:type="dcterms:W3CDTF">2018-03-21T07:41:40Z</dcterms:modified>
</cp:coreProperties>
</file>