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Scan\"/>
    </mc:Choice>
  </mc:AlternateContent>
  <bookViews>
    <workbookView xWindow="0" yWindow="0" windowWidth="15360" windowHeight="8700"/>
  </bookViews>
  <sheets>
    <sheet name="Rekapitulácia stavby" sheetId="1" r:id="rId1"/>
  </sheets>
  <definedNames>
    <definedName name="_xlnm.Print_Titles" localSheetId="0">'Rekapitulácia stavby'!$85:$85</definedName>
    <definedName name="_xlnm.Print_Area" localSheetId="0">'Rekapitulácia stavby'!$C$4:$AP$70,'Rekapitulácia stavby'!$C$76:$AP$97</definedName>
  </definedNames>
  <calcPr calcId="152511"/>
</workbook>
</file>

<file path=xl/calcChain.xml><?xml version="1.0" encoding="utf-8"?>
<calcChain xmlns="http://schemas.openxmlformats.org/spreadsheetml/2006/main">
  <c r="AY89" i="1" l="1"/>
  <c r="AX89" i="1"/>
  <c r="BC89" i="1"/>
  <c r="AZ89" i="1"/>
  <c r="AY88" i="1"/>
  <c r="AX88" i="1"/>
  <c r="BD88" i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W34" i="1" s="1"/>
  <c r="CA93" i="1"/>
  <c r="CF93" i="1"/>
  <c r="BZ93" i="1"/>
  <c r="CE93" i="1"/>
  <c r="CK92" i="1"/>
  <c r="CJ92" i="1"/>
  <c r="CI92" i="1"/>
  <c r="CH92" i="1"/>
  <c r="CG92" i="1"/>
  <c r="CF92" i="1"/>
  <c r="BZ92" i="1"/>
  <c r="CE92" i="1"/>
  <c r="AM83" i="1"/>
  <c r="L83" i="1"/>
  <c r="AM82" i="1"/>
  <c r="L82" i="1"/>
  <c r="AM80" i="1"/>
  <c r="L80" i="1"/>
  <c r="L78" i="1"/>
  <c r="AV89" i="1"/>
  <c r="AT89" i="1" s="1"/>
  <c r="BD89" i="1"/>
  <c r="BD87" i="1"/>
  <c r="W35" i="1" s="1"/>
  <c r="BB88" i="1"/>
  <c r="AU88" i="1"/>
  <c r="AV88" i="1"/>
  <c r="AT88" i="1" s="1"/>
  <c r="AZ88" i="1"/>
  <c r="AZ87" i="1"/>
  <c r="BC88" i="1"/>
  <c r="BC87" i="1"/>
  <c r="AY87" i="1" s="1"/>
  <c r="BB89" i="1"/>
  <c r="BB87" i="1"/>
  <c r="W33" i="1" s="1"/>
  <c r="AU89" i="1"/>
  <c r="AV87" i="1"/>
  <c r="AU87" i="1"/>
  <c r="AW89" i="1"/>
  <c r="BA89" i="1"/>
  <c r="AS89" i="1"/>
  <c r="AW88" i="1"/>
  <c r="BA88" i="1"/>
  <c r="BA87" i="1" s="1"/>
  <c r="AG89" i="1"/>
  <c r="AN89" i="1" s="1"/>
  <c r="AS88" i="1"/>
  <c r="AS87" i="1" s="1"/>
  <c r="AG88" i="1"/>
  <c r="AG87" i="1" s="1"/>
  <c r="AN88" i="1"/>
  <c r="AW87" i="1" l="1"/>
  <c r="AK32" i="1" s="1"/>
  <c r="W32" i="1"/>
  <c r="AG95" i="1"/>
  <c r="AK26" i="1"/>
  <c r="AN87" i="1"/>
  <c r="AG93" i="1"/>
  <c r="AG92" i="1"/>
  <c r="AG94" i="1"/>
  <c r="AT87" i="1"/>
  <c r="AX87" i="1"/>
  <c r="AV95" i="1" l="1"/>
  <c r="BY95" i="1" s="1"/>
  <c r="CD95" i="1"/>
  <c r="AG91" i="1"/>
  <c r="AV92" i="1"/>
  <c r="BY92" i="1" s="1"/>
  <c r="AK31" i="1" s="1"/>
  <c r="CD92" i="1"/>
  <c r="W31" i="1" s="1"/>
  <c r="AV93" i="1"/>
  <c r="BY93" i="1" s="1"/>
  <c r="CD93" i="1"/>
  <c r="AV94" i="1"/>
  <c r="BY94" i="1" s="1"/>
  <c r="CD94" i="1"/>
  <c r="AN93" i="1" l="1"/>
  <c r="AN92" i="1"/>
  <c r="AN91" i="1" s="1"/>
  <c r="AN97" i="1" s="1"/>
  <c r="AN95" i="1"/>
  <c r="AN94" i="1"/>
  <c r="AK27" i="1"/>
  <c r="AK29" i="1" s="1"/>
  <c r="AK37" i="1" s="1"/>
  <c r="AG97" i="1"/>
</calcChain>
</file>

<file path=xl/sharedStrings.xml><?xml version="1.0" encoding="utf-8"?>
<sst xmlns="http://schemas.openxmlformats.org/spreadsheetml/2006/main" count="168" uniqueCount="96">
  <si>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</si>
  <si>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</si>
  <si>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</si>
  <si>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</si>
  <si>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</si>
  <si>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</si>
  <si>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</si>
  <si>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</si>
  <si>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</si>
  <si>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</si>
  <si>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</si>
  <si>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</si>
  <si>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</si>
  <si>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</si>
  <si>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</si>
  <si>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</si>
  <si>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</si>
  <si>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</si>
  <si>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</si>
  <si>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</si>
  <si>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>Čaklov</t>
  </si>
  <si>
    <t>Dátum:</t>
  </si>
  <si>
    <t>Objednávateľ:</t>
  </si>
  <si>
    <t>IČO:</t>
  </si>
  <si>
    <t>00332291</t>
  </si>
  <si>
    <t>Obec Čaklov</t>
  </si>
  <si>
    <t>IČO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</si>
  <si>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</si>
  <si>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</si>
  <si>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</si>
  <si>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</si>
  <si>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</si>
  <si>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</si>
  <si>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</si>
  <si>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</si>
  <si>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</si>
  <si>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</si>
  <si>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</si>
  <si>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</si>
  <si>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</si>
  <si>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</si>
  <si>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</si>
  <si>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</si>
  <si>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</si>
  <si>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</si>
  <si>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</si>
  <si>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</si>
  <si>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</si>
  <si>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</si>
  <si>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</si>
  <si>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</si>
  <si>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</si>
  <si>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</si>
  <si>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</si>
  <si>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</si>
  <si>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</si>
  <si>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</si>
  <si>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</si>
  <si>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</si>
  <si>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</si>
  <si>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</si>
  <si>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</si>
  <si>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</si>
  <si>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</si>
  <si>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</si>
  <si>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</si>
  <si>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</si>
  <si>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</si>
  <si>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</si>
  <si>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</si>
  <si>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</si>
  <si>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</si>
  <si>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</si>
  <si>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</si>
  <si>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</si>
  <si>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{e58de1cf-ff2e-42f8-952a-344975853010}</t>
  </si>
  <si>
    <t>{00000000-0000-0000-0000-000000000000}</t>
  </si>
  <si>
    <t>/</t>
  </si>
  <si>
    <t>1</t>
  </si>
  <si>
    <t>SO 01 Oplotenie</t>
  </si>
  <si>
    <t>{e733673f-0034-4a64-85e1-22a655d3eaae}</t>
  </si>
  <si>
    <t>2</t>
  </si>
  <si>
    <t>{7b38e4bf-8927-429e-8266-85311cc92c13}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</si>
  <si>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</si>
  <si>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</si>
  <si>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</si>
  <si>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</si>
  <si>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</si>
  <si>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</si>
  <si>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</si>
  <si>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</si>
  <si>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</si>
  <si>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Chodník a oplotenie na parcelách 533 a 534</t>
  </si>
  <si>
    <t>SO 02  Chodník</t>
  </si>
  <si>
    <t xml:space="preserve">                     SÚHRNNÝ LIST STAVBY            Príloha č.3</t>
  </si>
  <si>
    <t>REKAPITULÁCIA OBJEKTOV STAVBY           Príloha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</si>
</sst>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28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color indexed="56"/>
      <name val="Trebuchet MS"/>
    </font>
    <font>
      <sz val="8"/>
      <color indexed="43"/>
      <name val="Trebuchet MS"/>
    </font>
    <font>
      <sz val="10"/>
      <name val="Trebuchet MS"/>
    </font>
    <font>
      <sz val="10"/>
      <color indexed="16"/>
      <name val="Trebuchet MS"/>
    </font>
    <font>
      <u/>
      <sz val="10"/>
      <color indexed="12"/>
      <name val="Trebuchet MS"/>
    </font>
    <font>
      <sz val="8"/>
      <color indexed="48"/>
      <name val="Trebuchet MS"/>
    </font>
    <font>
      <b/>
      <sz val="16"/>
      <name val="Trebuchet MS"/>
    </font>
    <font>
      <b/>
      <sz val="12"/>
      <color indexed="55"/>
      <name val="Trebuchet MS"/>
    </font>
    <font>
      <sz val="9"/>
      <color indexed="55"/>
      <name val="Trebuchet MS"/>
    </font>
    <font>
      <b/>
      <sz val="8"/>
      <color indexed="55"/>
      <name val="Trebuchet MS"/>
    </font>
    <font>
      <sz val="10"/>
      <color indexed="63"/>
      <name val="Trebuchet MS"/>
    </font>
    <font>
      <b/>
      <sz val="10"/>
      <name val="Trebuchet MS"/>
    </font>
    <font>
      <b/>
      <sz val="10"/>
      <color indexed="63"/>
      <name val="Trebuchet MS"/>
    </font>
    <font>
      <sz val="10"/>
      <color indexed="55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sz val="12"/>
      <name val="Trebuchet MS"/>
    </font>
    <font>
      <sz val="18"/>
      <color indexed="12"/>
      <name val="Wingdings 2"/>
    </font>
    <font>
      <b/>
      <sz val="11"/>
      <color indexed="56"/>
      <name val="Trebuchet MS"/>
    </font>
    <font>
      <sz val="11"/>
      <color indexed="56"/>
      <name val="Trebuchet MS"/>
    </font>
    <font>
      <sz val="11"/>
      <color indexed="55"/>
      <name val="Trebuchet MS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9" fillId="2" borderId="0" xfId="1" applyFont="1" applyFill="1" applyAlignment="1" applyProtection="1">
      <alignment vertical="center"/>
    </xf>
    <xf numFmtId="0" fontId="0" fillId="2" borderId="0" xfId="0" applyFill="1"/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0" fillId="0" borderId="0" xfId="0" applyBorder="1"/>
    <xf numFmtId="0" fontId="1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18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6" fillId="0" borderId="15" xfId="0" applyNumberFormat="1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166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18" fillId="3" borderId="10" xfId="0" applyNumberFormat="1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center" vertical="center"/>
      <protection locked="0"/>
    </xf>
    <xf numFmtId="4" fontId="18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8" fillId="3" borderId="13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4" fontId="18" fillId="0" borderId="14" xfId="0" applyNumberFormat="1" applyFont="1" applyBorder="1" applyAlignment="1">
      <alignment vertical="center"/>
    </xf>
    <xf numFmtId="164" fontId="18" fillId="3" borderId="15" xfId="0" applyNumberFormat="1" applyFont="1" applyFill="1" applyBorder="1" applyAlignment="1" applyProtection="1">
      <alignment horizontal="center" vertical="center"/>
      <protection locked="0"/>
    </xf>
    <xf numFmtId="0" fontId="18" fillId="3" borderId="16" xfId="0" applyFont="1" applyFill="1" applyBorder="1" applyAlignment="1" applyProtection="1">
      <alignment horizontal="center" vertical="center"/>
      <protection locked="0"/>
    </xf>
    <xf numFmtId="4" fontId="18" fillId="0" borderId="17" xfId="0" applyNumberFormat="1" applyFont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0" fillId="0" borderId="0" xfId="0"/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left" vertical="center"/>
    </xf>
    <xf numFmtId="4" fontId="21" fillId="4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24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8"/>
  <sheetViews>
    <sheetView showGridLines="0" tabSelected="1" workbookViewId="0">
      <pane ySplit="1" topLeftCell="A57" activePane="bottomLeft" state="frozen"/>
      <selection pane="bottomLeft" activeCell="C77" sqref="C77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 customWidth="1"/>
  </cols>
  <sheetData>
    <row r="1" spans="1:73" ht="21.45" customHeight="1">
      <c r="A1" s="6" t="s">
        <v>0</v>
      </c>
      <c r="B1" s="7"/>
      <c r="C1" s="7"/>
      <c r="D1" s="8" t="s">
        <v>1</v>
      </c>
      <c r="E1" s="7"/>
      <c r="F1" s="7"/>
      <c r="G1" s="7"/>
      <c r="H1" s="7"/>
      <c r="I1" s="7"/>
      <c r="J1" s="7"/>
      <c r="K1" s="9" t="s">
        <v>2</v>
      </c>
      <c r="L1" s="9"/>
      <c r="M1" s="9"/>
      <c r="N1" s="9"/>
      <c r="O1" s="9"/>
      <c r="P1" s="9"/>
      <c r="Q1" s="9"/>
      <c r="R1" s="9"/>
      <c r="S1" s="9"/>
      <c r="T1" s="7"/>
      <c r="U1" s="7"/>
      <c r="V1" s="7"/>
      <c r="W1" s="9" t="s">
        <v>3</v>
      </c>
      <c r="X1" s="9"/>
      <c r="Y1" s="9"/>
      <c r="Z1" s="9"/>
      <c r="AA1" s="9"/>
      <c r="AB1" s="9"/>
      <c r="AC1" s="9"/>
      <c r="AD1" s="9"/>
      <c r="AE1" s="9"/>
      <c r="AF1" s="9"/>
      <c r="AG1" s="7"/>
      <c r="AH1" s="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1" t="s">
        <v>4</v>
      </c>
      <c r="BB1" s="11" t="s">
        <v>5</v>
      </c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T1" s="12" t="s">
        <v>6</v>
      </c>
      <c r="BU1" s="12" t="s">
        <v>6</v>
      </c>
    </row>
    <row r="2" spans="1:73" ht="36.9" customHeight="1">
      <c r="C2" s="139" t="s">
        <v>7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R2" s="107" t="s">
        <v>8</v>
      </c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S2" s="14" t="s">
        <v>9</v>
      </c>
      <c r="BT2" s="14" t="s">
        <v>10</v>
      </c>
    </row>
    <row r="3" spans="1:73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9</v>
      </c>
      <c r="BT3" s="14" t="s">
        <v>10</v>
      </c>
    </row>
    <row r="4" spans="1:73" ht="36.9" customHeight="1">
      <c r="B4" s="18"/>
      <c r="C4" s="130" t="s">
        <v>94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9"/>
      <c r="AS4" s="13" t="s">
        <v>11</v>
      </c>
      <c r="BE4" s="20" t="s">
        <v>12</v>
      </c>
      <c r="BS4" s="14" t="s">
        <v>13</v>
      </c>
    </row>
    <row r="5" spans="1:73" ht="14.4" customHeight="1">
      <c r="B5" s="18"/>
      <c r="C5" s="21"/>
      <c r="D5" s="22" t="s">
        <v>14</v>
      </c>
      <c r="E5" s="21"/>
      <c r="F5" s="21"/>
      <c r="G5" s="21"/>
      <c r="H5" s="21"/>
      <c r="I5" s="21"/>
      <c r="J5" s="21"/>
      <c r="K5" s="143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21"/>
      <c r="AQ5" s="19"/>
      <c r="BE5" s="141" t="s">
        <v>15</v>
      </c>
      <c r="BS5" s="14" t="s">
        <v>9</v>
      </c>
    </row>
    <row r="6" spans="1:73" ht="36.9" customHeight="1">
      <c r="B6" s="18"/>
      <c r="C6" s="21"/>
      <c r="D6" s="24" t="s">
        <v>16</v>
      </c>
      <c r="E6" s="21"/>
      <c r="F6" s="21"/>
      <c r="G6" s="21"/>
      <c r="H6" s="21"/>
      <c r="I6" s="21"/>
      <c r="J6" s="21"/>
      <c r="K6" s="145" t="s">
        <v>92</v>
      </c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21"/>
      <c r="AQ6" s="19"/>
      <c r="BE6" s="142"/>
      <c r="BS6" s="14" t="s">
        <v>9</v>
      </c>
    </row>
    <row r="7" spans="1:73" ht="14.4" customHeight="1">
      <c r="B7" s="18"/>
      <c r="C7" s="21"/>
      <c r="D7" s="25" t="s">
        <v>17</v>
      </c>
      <c r="E7" s="21"/>
      <c r="F7" s="21"/>
      <c r="G7" s="21"/>
      <c r="H7" s="21"/>
      <c r="I7" s="21"/>
      <c r="J7" s="21"/>
      <c r="K7" s="23" t="s">
        <v>5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5" t="s">
        <v>18</v>
      </c>
      <c r="AL7" s="21"/>
      <c r="AM7" s="21"/>
      <c r="AN7" s="23" t="s">
        <v>5</v>
      </c>
      <c r="AO7" s="21"/>
      <c r="AP7" s="21"/>
      <c r="AQ7" s="19"/>
      <c r="BE7" s="142"/>
      <c r="BS7" s="14" t="s">
        <v>9</v>
      </c>
    </row>
    <row r="8" spans="1:73" ht="14.4" customHeight="1">
      <c r="B8" s="18"/>
      <c r="C8" s="21"/>
      <c r="D8" s="25" t="s">
        <v>19</v>
      </c>
      <c r="E8" s="21"/>
      <c r="F8" s="21"/>
      <c r="G8" s="21"/>
      <c r="H8" s="21"/>
      <c r="I8" s="21"/>
      <c r="J8" s="21"/>
      <c r="K8" s="23" t="s">
        <v>20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5" t="s">
        <v>21</v>
      </c>
      <c r="AL8" s="21"/>
      <c r="AM8" s="21"/>
      <c r="AN8" s="26"/>
      <c r="AO8" s="21"/>
      <c r="AP8" s="21"/>
      <c r="AQ8" s="19"/>
      <c r="BE8" s="142"/>
      <c r="BS8" s="14" t="s">
        <v>9</v>
      </c>
    </row>
    <row r="9" spans="1:73" ht="14.4" customHeight="1">
      <c r="B9" s="18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19"/>
      <c r="BE9" s="142"/>
      <c r="BS9" s="14" t="s">
        <v>9</v>
      </c>
    </row>
    <row r="10" spans="1:73" ht="14.4" customHeight="1">
      <c r="B10" s="18"/>
      <c r="C10" s="21"/>
      <c r="D10" s="25" t="s">
        <v>22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5" t="s">
        <v>23</v>
      </c>
      <c r="AL10" s="21"/>
      <c r="AM10" s="21"/>
      <c r="AN10" s="23" t="s">
        <v>24</v>
      </c>
      <c r="AO10" s="21"/>
      <c r="AP10" s="21"/>
      <c r="AQ10" s="19"/>
      <c r="BE10" s="142"/>
      <c r="BS10" s="14" t="s">
        <v>9</v>
      </c>
    </row>
    <row r="11" spans="1:73" ht="18.45" customHeight="1">
      <c r="B11" s="18"/>
      <c r="C11" s="21"/>
      <c r="D11" s="21"/>
      <c r="E11" s="23" t="s">
        <v>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5" t="s">
        <v>26</v>
      </c>
      <c r="AL11" s="21"/>
      <c r="AM11" s="21"/>
      <c r="AN11" s="23" t="s">
        <v>5</v>
      </c>
      <c r="AO11" s="21"/>
      <c r="AP11" s="21"/>
      <c r="AQ11" s="19"/>
      <c r="BE11" s="142"/>
      <c r="BS11" s="14" t="s">
        <v>9</v>
      </c>
    </row>
    <row r="12" spans="1:73" ht="6.9" customHeight="1">
      <c r="B12" s="18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19"/>
      <c r="BE12" s="142"/>
      <c r="BS12" s="14" t="s">
        <v>9</v>
      </c>
    </row>
    <row r="13" spans="1:73" ht="14.4" customHeight="1">
      <c r="B13" s="18"/>
      <c r="C13" s="21"/>
      <c r="D13" s="25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5" t="s">
        <v>23</v>
      </c>
      <c r="AL13" s="21"/>
      <c r="AM13" s="21"/>
      <c r="AN13" s="27" t="s">
        <v>28</v>
      </c>
      <c r="AO13" s="21"/>
      <c r="AP13" s="21"/>
      <c r="AQ13" s="19"/>
      <c r="BE13" s="142"/>
      <c r="BS13" s="14" t="s">
        <v>9</v>
      </c>
    </row>
    <row r="14" spans="1:73" ht="13.2">
      <c r="B14" s="18"/>
      <c r="C14" s="21"/>
      <c r="D14" s="21"/>
      <c r="E14" s="146" t="s">
        <v>28</v>
      </c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25" t="s">
        <v>26</v>
      </c>
      <c r="AL14" s="21"/>
      <c r="AM14" s="21"/>
      <c r="AN14" s="27" t="s">
        <v>28</v>
      </c>
      <c r="AO14" s="21"/>
      <c r="AP14" s="21"/>
      <c r="AQ14" s="19"/>
      <c r="BE14" s="142"/>
      <c r="BS14" s="14" t="s">
        <v>9</v>
      </c>
    </row>
    <row r="15" spans="1:73" ht="6.9" customHeight="1">
      <c r="B15" s="18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19"/>
      <c r="BE15" s="142"/>
      <c r="BS15" s="14" t="s">
        <v>6</v>
      </c>
    </row>
    <row r="16" spans="1:73" ht="14.4" customHeight="1">
      <c r="B16" s="18"/>
      <c r="C16" s="21"/>
      <c r="D16" s="25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5" t="s">
        <v>23</v>
      </c>
      <c r="AL16" s="21"/>
      <c r="AM16" s="21"/>
      <c r="AN16" s="23" t="s">
        <v>5</v>
      </c>
      <c r="AO16" s="21"/>
      <c r="AP16" s="21"/>
      <c r="AQ16" s="19"/>
      <c r="BE16" s="142"/>
      <c r="BS16" s="14" t="s">
        <v>6</v>
      </c>
    </row>
    <row r="17" spans="2:71" ht="18.45" customHeight="1">
      <c r="B17" s="18"/>
      <c r="C17" s="21"/>
      <c r="D17" s="21"/>
      <c r="E17" s="23" t="s">
        <v>30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5" t="s">
        <v>26</v>
      </c>
      <c r="AL17" s="21"/>
      <c r="AM17" s="21"/>
      <c r="AN17" s="23" t="s">
        <v>5</v>
      </c>
      <c r="AO17" s="21"/>
      <c r="AP17" s="21"/>
      <c r="AQ17" s="19"/>
      <c r="BE17" s="142"/>
      <c r="BS17" s="14" t="s">
        <v>31</v>
      </c>
    </row>
    <row r="18" spans="2:71" ht="6.9" customHeight="1">
      <c r="B18" s="18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19"/>
      <c r="BE18" s="142"/>
      <c r="BS18" s="14" t="s">
        <v>9</v>
      </c>
    </row>
    <row r="19" spans="2:71" ht="14.4" customHeight="1">
      <c r="B19" s="18"/>
      <c r="C19" s="21"/>
      <c r="D19" s="25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5" t="s">
        <v>23</v>
      </c>
      <c r="AL19" s="21"/>
      <c r="AM19" s="21"/>
      <c r="AN19" s="23" t="s">
        <v>5</v>
      </c>
      <c r="AO19" s="21"/>
      <c r="AP19" s="21"/>
      <c r="AQ19" s="19"/>
      <c r="BE19" s="142"/>
      <c r="BS19" s="14" t="s">
        <v>9</v>
      </c>
    </row>
    <row r="20" spans="2:71" ht="18.45" customHeight="1">
      <c r="B20" s="18"/>
      <c r="C20" s="21"/>
      <c r="D20" s="21"/>
      <c r="E20" s="23" t="s">
        <v>30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5" t="s">
        <v>26</v>
      </c>
      <c r="AL20" s="21"/>
      <c r="AM20" s="21"/>
      <c r="AN20" s="23" t="s">
        <v>5</v>
      </c>
      <c r="AO20" s="21"/>
      <c r="AP20" s="21"/>
      <c r="AQ20" s="19"/>
      <c r="BE20" s="142"/>
    </row>
    <row r="21" spans="2:71" ht="6.9" customHeight="1">
      <c r="B21" s="1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19"/>
      <c r="BE21" s="142"/>
    </row>
    <row r="22" spans="2:71" ht="13.2">
      <c r="B22" s="18"/>
      <c r="C22" s="21"/>
      <c r="D22" s="25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19"/>
      <c r="BE22" s="142"/>
    </row>
    <row r="23" spans="2:71" ht="16.5" customHeight="1">
      <c r="B23" s="18"/>
      <c r="C23" s="21"/>
      <c r="D23" s="21"/>
      <c r="E23" s="148" t="s">
        <v>5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21"/>
      <c r="AP23" s="21"/>
      <c r="AQ23" s="19"/>
      <c r="BE23" s="142"/>
    </row>
    <row r="24" spans="2:71" ht="6.9" customHeight="1">
      <c r="B24" s="1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19"/>
      <c r="BE24" s="142"/>
    </row>
    <row r="25" spans="2:71" ht="6.9" customHeight="1">
      <c r="B25" s="18"/>
      <c r="C25" s="2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1"/>
      <c r="AQ25" s="19"/>
      <c r="BE25" s="142"/>
    </row>
    <row r="26" spans="2:71" ht="14.4" customHeight="1">
      <c r="B26" s="18"/>
      <c r="C26" s="21"/>
      <c r="D26" s="29" t="s">
        <v>34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49" t="e">
        <f>ROUND(AG87,2)</f>
        <v>#REF!</v>
      </c>
      <c r="AL26" s="144"/>
      <c r="AM26" s="144"/>
      <c r="AN26" s="144"/>
      <c r="AO26" s="144"/>
      <c r="AP26" s="21"/>
      <c r="AQ26" s="19"/>
      <c r="BE26" s="142"/>
    </row>
    <row r="27" spans="2:71" ht="14.4" customHeight="1">
      <c r="B27" s="18"/>
      <c r="C27" s="21"/>
      <c r="D27" s="29" t="s">
        <v>35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149" t="e">
        <f>ROUND(AG91,2)</f>
        <v>#REF!</v>
      </c>
      <c r="AL27" s="149"/>
      <c r="AM27" s="149"/>
      <c r="AN27" s="149"/>
      <c r="AO27" s="149"/>
      <c r="AP27" s="21"/>
      <c r="AQ27" s="19"/>
      <c r="BE27" s="142"/>
    </row>
    <row r="28" spans="2:71" s="1" customFormat="1" ht="6.9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142"/>
    </row>
    <row r="29" spans="2:71" s="1" customFormat="1" ht="25.95" customHeight="1">
      <c r="B29" s="30"/>
      <c r="C29" s="31"/>
      <c r="D29" s="33" t="s">
        <v>36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50" t="e">
        <f>ROUND(AK26+AK27,2)</f>
        <v>#REF!</v>
      </c>
      <c r="AL29" s="151"/>
      <c r="AM29" s="151"/>
      <c r="AN29" s="151"/>
      <c r="AO29" s="151"/>
      <c r="AP29" s="31"/>
      <c r="AQ29" s="32"/>
      <c r="BE29" s="142"/>
    </row>
    <row r="30" spans="2:71" s="1" customFormat="1" ht="6.9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142"/>
    </row>
    <row r="31" spans="2:71" s="2" customFormat="1" ht="14.4" customHeight="1">
      <c r="B31" s="35"/>
      <c r="C31" s="36"/>
      <c r="D31" s="37" t="s">
        <v>37</v>
      </c>
      <c r="E31" s="36"/>
      <c r="F31" s="37" t="s">
        <v>38</v>
      </c>
      <c r="G31" s="36"/>
      <c r="H31" s="36"/>
      <c r="I31" s="36"/>
      <c r="J31" s="36"/>
      <c r="K31" s="36"/>
      <c r="L31" s="132">
        <v>0.2</v>
      </c>
      <c r="M31" s="133"/>
      <c r="N31" s="133"/>
      <c r="O31" s="133"/>
      <c r="P31" s="36"/>
      <c r="Q31" s="36"/>
      <c r="R31" s="36"/>
      <c r="S31" s="36"/>
      <c r="T31" s="38" t="s">
        <v>39</v>
      </c>
      <c r="U31" s="36"/>
      <c r="V31" s="36"/>
      <c r="W31" s="134" t="e">
        <f>ROUND(AZ87+SUM(CD92:CD96),2)</f>
        <v>#REF!</v>
      </c>
      <c r="X31" s="133"/>
      <c r="Y31" s="133"/>
      <c r="Z31" s="133"/>
      <c r="AA31" s="133"/>
      <c r="AB31" s="133"/>
      <c r="AC31" s="133"/>
      <c r="AD31" s="133"/>
      <c r="AE31" s="133"/>
      <c r="AF31" s="36"/>
      <c r="AG31" s="36"/>
      <c r="AH31" s="36"/>
      <c r="AI31" s="36"/>
      <c r="AJ31" s="36"/>
      <c r="AK31" s="134" t="e">
        <f>ROUND(AV87+SUM(BY92:BY96),2)</f>
        <v>#REF!</v>
      </c>
      <c r="AL31" s="133"/>
      <c r="AM31" s="133"/>
      <c r="AN31" s="133"/>
      <c r="AO31" s="133"/>
      <c r="AP31" s="36"/>
      <c r="AQ31" s="39"/>
      <c r="BE31" s="142"/>
    </row>
    <row r="32" spans="2:71" s="2" customFormat="1" ht="14.4" customHeight="1">
      <c r="B32" s="35"/>
      <c r="C32" s="36"/>
      <c r="D32" s="36"/>
      <c r="E32" s="36"/>
      <c r="F32" s="37" t="s">
        <v>40</v>
      </c>
      <c r="G32" s="36"/>
      <c r="H32" s="36"/>
      <c r="I32" s="36"/>
      <c r="J32" s="36"/>
      <c r="K32" s="36"/>
      <c r="L32" s="132">
        <v>0.2</v>
      </c>
      <c r="M32" s="133"/>
      <c r="N32" s="133"/>
      <c r="O32" s="133"/>
      <c r="P32" s="36"/>
      <c r="Q32" s="36"/>
      <c r="R32" s="36"/>
      <c r="S32" s="36"/>
      <c r="T32" s="38" t="s">
        <v>39</v>
      </c>
      <c r="U32" s="36"/>
      <c r="V32" s="36"/>
      <c r="W32" s="134" t="e">
        <f>ROUND(BA87+SUM(CE92:CE96),2)</f>
        <v>#REF!</v>
      </c>
      <c r="X32" s="133"/>
      <c r="Y32" s="133"/>
      <c r="Z32" s="133"/>
      <c r="AA32" s="133"/>
      <c r="AB32" s="133"/>
      <c r="AC32" s="133"/>
      <c r="AD32" s="133"/>
      <c r="AE32" s="133"/>
      <c r="AF32" s="36"/>
      <c r="AG32" s="36"/>
      <c r="AH32" s="36"/>
      <c r="AI32" s="36"/>
      <c r="AJ32" s="36"/>
      <c r="AK32" s="134" t="e">
        <f>ROUND(AW87+SUM(BZ92:BZ96),2)</f>
        <v>#REF!</v>
      </c>
      <c r="AL32" s="133"/>
      <c r="AM32" s="133"/>
      <c r="AN32" s="133"/>
      <c r="AO32" s="133"/>
      <c r="AP32" s="36"/>
      <c r="AQ32" s="39"/>
      <c r="BE32" s="142"/>
    </row>
    <row r="33" spans="2:57" s="2" customFormat="1" ht="14.4" hidden="1" customHeight="1">
      <c r="B33" s="35"/>
      <c r="C33" s="36"/>
      <c r="D33" s="36"/>
      <c r="E33" s="36"/>
      <c r="F33" s="37" t="s">
        <v>41</v>
      </c>
      <c r="G33" s="36"/>
      <c r="H33" s="36"/>
      <c r="I33" s="36"/>
      <c r="J33" s="36"/>
      <c r="K33" s="36"/>
      <c r="L33" s="132">
        <v>0.2</v>
      </c>
      <c r="M33" s="133"/>
      <c r="N33" s="133"/>
      <c r="O33" s="133"/>
      <c r="P33" s="36"/>
      <c r="Q33" s="36"/>
      <c r="R33" s="36"/>
      <c r="S33" s="36"/>
      <c r="T33" s="38" t="s">
        <v>39</v>
      </c>
      <c r="U33" s="36"/>
      <c r="V33" s="36"/>
      <c r="W33" s="134" t="e">
        <f>ROUND(BB87+SUM(CF92:CF96),2)</f>
        <v>#REF!</v>
      </c>
      <c r="X33" s="133"/>
      <c r="Y33" s="133"/>
      <c r="Z33" s="133"/>
      <c r="AA33" s="133"/>
      <c r="AB33" s="133"/>
      <c r="AC33" s="133"/>
      <c r="AD33" s="133"/>
      <c r="AE33" s="133"/>
      <c r="AF33" s="36"/>
      <c r="AG33" s="36"/>
      <c r="AH33" s="36"/>
      <c r="AI33" s="36"/>
      <c r="AJ33" s="36"/>
      <c r="AK33" s="134">
        <v>0</v>
      </c>
      <c r="AL33" s="133"/>
      <c r="AM33" s="133"/>
      <c r="AN33" s="133"/>
      <c r="AO33" s="133"/>
      <c r="AP33" s="36"/>
      <c r="AQ33" s="39"/>
      <c r="BE33" s="142"/>
    </row>
    <row r="34" spans="2:57" s="2" customFormat="1" ht="14.4" hidden="1" customHeight="1">
      <c r="B34" s="35"/>
      <c r="C34" s="36"/>
      <c r="D34" s="36"/>
      <c r="E34" s="36"/>
      <c r="F34" s="37" t="s">
        <v>42</v>
      </c>
      <c r="G34" s="36"/>
      <c r="H34" s="36"/>
      <c r="I34" s="36"/>
      <c r="J34" s="36"/>
      <c r="K34" s="36"/>
      <c r="L34" s="132">
        <v>0.2</v>
      </c>
      <c r="M34" s="133"/>
      <c r="N34" s="133"/>
      <c r="O34" s="133"/>
      <c r="P34" s="36"/>
      <c r="Q34" s="36"/>
      <c r="R34" s="36"/>
      <c r="S34" s="36"/>
      <c r="T34" s="38" t="s">
        <v>39</v>
      </c>
      <c r="U34" s="36"/>
      <c r="V34" s="36"/>
      <c r="W34" s="134" t="e">
        <f>ROUND(BC87+SUM(CG92:CG96),2)</f>
        <v>#REF!</v>
      </c>
      <c r="X34" s="133"/>
      <c r="Y34" s="133"/>
      <c r="Z34" s="133"/>
      <c r="AA34" s="133"/>
      <c r="AB34" s="133"/>
      <c r="AC34" s="133"/>
      <c r="AD34" s="133"/>
      <c r="AE34" s="133"/>
      <c r="AF34" s="36"/>
      <c r="AG34" s="36"/>
      <c r="AH34" s="36"/>
      <c r="AI34" s="36"/>
      <c r="AJ34" s="36"/>
      <c r="AK34" s="134">
        <v>0</v>
      </c>
      <c r="AL34" s="133"/>
      <c r="AM34" s="133"/>
      <c r="AN34" s="133"/>
      <c r="AO34" s="133"/>
      <c r="AP34" s="36"/>
      <c r="AQ34" s="39"/>
      <c r="BE34" s="142"/>
    </row>
    <row r="35" spans="2:57" s="2" customFormat="1" ht="14.4" hidden="1" customHeight="1">
      <c r="B35" s="35"/>
      <c r="C35" s="36"/>
      <c r="D35" s="36"/>
      <c r="E35" s="36"/>
      <c r="F35" s="37" t="s">
        <v>43</v>
      </c>
      <c r="G35" s="36"/>
      <c r="H35" s="36"/>
      <c r="I35" s="36"/>
      <c r="J35" s="36"/>
      <c r="K35" s="36"/>
      <c r="L35" s="132">
        <v>0</v>
      </c>
      <c r="M35" s="133"/>
      <c r="N35" s="133"/>
      <c r="O35" s="133"/>
      <c r="P35" s="36"/>
      <c r="Q35" s="36"/>
      <c r="R35" s="36"/>
      <c r="S35" s="36"/>
      <c r="T35" s="38" t="s">
        <v>39</v>
      </c>
      <c r="U35" s="36"/>
      <c r="V35" s="36"/>
      <c r="W35" s="134" t="e">
        <f>ROUND(BD87+SUM(CH92:CH96),2)</f>
        <v>#REF!</v>
      </c>
      <c r="X35" s="133"/>
      <c r="Y35" s="133"/>
      <c r="Z35" s="133"/>
      <c r="AA35" s="133"/>
      <c r="AB35" s="133"/>
      <c r="AC35" s="133"/>
      <c r="AD35" s="133"/>
      <c r="AE35" s="133"/>
      <c r="AF35" s="36"/>
      <c r="AG35" s="36"/>
      <c r="AH35" s="36"/>
      <c r="AI35" s="36"/>
      <c r="AJ35" s="36"/>
      <c r="AK35" s="134">
        <v>0</v>
      </c>
      <c r="AL35" s="133"/>
      <c r="AM35" s="133"/>
      <c r="AN35" s="133"/>
      <c r="AO35" s="133"/>
      <c r="AP35" s="36"/>
      <c r="AQ35" s="39"/>
    </row>
    <row r="36" spans="2:57" s="1" customFormat="1" ht="6.9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57" s="1" customFormat="1" ht="25.95" customHeight="1">
      <c r="B37" s="30"/>
      <c r="C37" s="40"/>
      <c r="D37" s="41" t="s">
        <v>44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 t="s">
        <v>45</v>
      </c>
      <c r="U37" s="42"/>
      <c r="V37" s="42"/>
      <c r="W37" s="42"/>
      <c r="X37" s="135" t="s">
        <v>46</v>
      </c>
      <c r="Y37" s="136"/>
      <c r="Z37" s="136"/>
      <c r="AA37" s="136"/>
      <c r="AB37" s="136"/>
      <c r="AC37" s="42"/>
      <c r="AD37" s="42"/>
      <c r="AE37" s="42"/>
      <c r="AF37" s="42"/>
      <c r="AG37" s="42"/>
      <c r="AH37" s="42"/>
      <c r="AI37" s="42"/>
      <c r="AJ37" s="42"/>
      <c r="AK37" s="137" t="e">
        <f>SUM(AK29:AK35)</f>
        <v>#REF!</v>
      </c>
      <c r="AL37" s="136"/>
      <c r="AM37" s="136"/>
      <c r="AN37" s="136"/>
      <c r="AO37" s="138"/>
      <c r="AP37" s="40"/>
      <c r="AQ37" s="32"/>
    </row>
    <row r="38" spans="2:57" s="1" customFormat="1" ht="14.4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57">
      <c r="B39" s="18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19"/>
    </row>
    <row r="40" spans="2:57">
      <c r="B40" s="18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19"/>
    </row>
    <row r="41" spans="2:57">
      <c r="B41" s="18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19"/>
    </row>
    <row r="42" spans="2:57">
      <c r="B42" s="1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19"/>
    </row>
    <row r="43" spans="2:57">
      <c r="B43" s="18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19"/>
    </row>
    <row r="44" spans="2:57">
      <c r="B44" s="18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19"/>
    </row>
    <row r="45" spans="2:57">
      <c r="B45" s="18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19"/>
    </row>
    <row r="46" spans="2:57">
      <c r="B46" s="1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19"/>
    </row>
    <row r="47" spans="2:57">
      <c r="B47" s="1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19"/>
    </row>
    <row r="48" spans="2:57">
      <c r="B48" s="18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19"/>
    </row>
    <row r="49" spans="2:43" s="1" customFormat="1" ht="14.4">
      <c r="B49" s="30"/>
      <c r="C49" s="31"/>
      <c r="D49" s="44" t="s">
        <v>47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6"/>
      <c r="AA49" s="31"/>
      <c r="AB49" s="31"/>
      <c r="AC49" s="44" t="s">
        <v>48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6"/>
      <c r="AP49" s="31"/>
      <c r="AQ49" s="32"/>
    </row>
    <row r="50" spans="2:43">
      <c r="B50" s="18"/>
      <c r="C50" s="21"/>
      <c r="D50" s="47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48"/>
      <c r="AA50" s="21"/>
      <c r="AB50" s="21"/>
      <c r="AC50" s="47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48"/>
      <c r="AP50" s="21"/>
      <c r="AQ50" s="19"/>
    </row>
    <row r="51" spans="2:43">
      <c r="B51" s="18"/>
      <c r="C51" s="21"/>
      <c r="D51" s="47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48"/>
      <c r="AA51" s="21"/>
      <c r="AB51" s="21"/>
      <c r="AC51" s="47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48"/>
      <c r="AP51" s="21"/>
      <c r="AQ51" s="19"/>
    </row>
    <row r="52" spans="2:43">
      <c r="B52" s="18"/>
      <c r="C52" s="21"/>
      <c r="D52" s="47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48"/>
      <c r="AA52" s="21"/>
      <c r="AB52" s="21"/>
      <c r="AC52" s="47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48"/>
      <c r="AP52" s="21"/>
      <c r="AQ52" s="19"/>
    </row>
    <row r="53" spans="2:43">
      <c r="B53" s="18"/>
      <c r="C53" s="21"/>
      <c r="D53" s="47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48"/>
      <c r="AA53" s="21"/>
      <c r="AB53" s="21"/>
      <c r="AC53" s="47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48"/>
      <c r="AP53" s="21"/>
      <c r="AQ53" s="19"/>
    </row>
    <row r="54" spans="2:43">
      <c r="B54" s="18"/>
      <c r="C54" s="21"/>
      <c r="D54" s="47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48"/>
      <c r="AA54" s="21"/>
      <c r="AB54" s="21"/>
      <c r="AC54" s="47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48"/>
      <c r="AP54" s="21"/>
      <c r="AQ54" s="19"/>
    </row>
    <row r="55" spans="2:43">
      <c r="B55" s="18"/>
      <c r="C55" s="21"/>
      <c r="D55" s="47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48"/>
      <c r="AA55" s="21"/>
      <c r="AB55" s="21"/>
      <c r="AC55" s="47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48"/>
      <c r="AP55" s="21"/>
      <c r="AQ55" s="19"/>
    </row>
    <row r="56" spans="2:43">
      <c r="B56" s="18"/>
      <c r="C56" s="21"/>
      <c r="D56" s="47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48"/>
      <c r="AA56" s="21"/>
      <c r="AB56" s="21"/>
      <c r="AC56" s="47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48"/>
      <c r="AP56" s="21"/>
      <c r="AQ56" s="19"/>
    </row>
    <row r="57" spans="2:43">
      <c r="B57" s="18"/>
      <c r="C57" s="21"/>
      <c r="D57" s="47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48"/>
      <c r="AA57" s="21"/>
      <c r="AB57" s="21"/>
      <c r="AC57" s="47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48"/>
      <c r="AP57" s="21"/>
      <c r="AQ57" s="19"/>
    </row>
    <row r="58" spans="2:43" s="1" customFormat="1" ht="14.4">
      <c r="B58" s="30"/>
      <c r="C58" s="31"/>
      <c r="D58" s="49" t="s">
        <v>49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 t="s">
        <v>50</v>
      </c>
      <c r="S58" s="50"/>
      <c r="T58" s="50"/>
      <c r="U58" s="50"/>
      <c r="V58" s="50"/>
      <c r="W58" s="50"/>
      <c r="X58" s="50"/>
      <c r="Y58" s="50"/>
      <c r="Z58" s="52"/>
      <c r="AA58" s="31"/>
      <c r="AB58" s="31"/>
      <c r="AC58" s="49" t="s">
        <v>49</v>
      </c>
      <c r="AD58" s="50"/>
      <c r="AE58" s="50"/>
      <c r="AF58" s="50"/>
      <c r="AG58" s="50"/>
      <c r="AH58" s="50"/>
      <c r="AI58" s="50"/>
      <c r="AJ58" s="50"/>
      <c r="AK58" s="50"/>
      <c r="AL58" s="50"/>
      <c r="AM58" s="51" t="s">
        <v>50</v>
      </c>
      <c r="AN58" s="50"/>
      <c r="AO58" s="52"/>
      <c r="AP58" s="31"/>
      <c r="AQ58" s="32"/>
    </row>
    <row r="59" spans="2:43">
      <c r="B59" s="18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19"/>
    </row>
    <row r="60" spans="2:43" s="1" customFormat="1" ht="14.4">
      <c r="B60" s="30"/>
      <c r="C60" s="31"/>
      <c r="D60" s="44" t="s">
        <v>51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6"/>
      <c r="AA60" s="31"/>
      <c r="AB60" s="31"/>
      <c r="AC60" s="44" t="s">
        <v>52</v>
      </c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6"/>
      <c r="AP60" s="31"/>
      <c r="AQ60" s="32"/>
    </row>
    <row r="61" spans="2:43">
      <c r="B61" s="18"/>
      <c r="C61" s="21"/>
      <c r="D61" s="47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48"/>
      <c r="AA61" s="21"/>
      <c r="AB61" s="21"/>
      <c r="AC61" s="47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48"/>
      <c r="AP61" s="21"/>
      <c r="AQ61" s="19"/>
    </row>
    <row r="62" spans="2:43">
      <c r="B62" s="18"/>
      <c r="C62" s="21"/>
      <c r="D62" s="47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8"/>
      <c r="AA62" s="21"/>
      <c r="AB62" s="21"/>
      <c r="AC62" s="47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48"/>
      <c r="AP62" s="21"/>
      <c r="AQ62" s="19"/>
    </row>
    <row r="63" spans="2:43">
      <c r="B63" s="18"/>
      <c r="C63" s="21"/>
      <c r="D63" s="47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48"/>
      <c r="AA63" s="21"/>
      <c r="AB63" s="21"/>
      <c r="AC63" s="47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48"/>
      <c r="AP63" s="21"/>
      <c r="AQ63" s="19"/>
    </row>
    <row r="64" spans="2:43">
      <c r="B64" s="18"/>
      <c r="C64" s="21"/>
      <c r="D64" s="47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48"/>
      <c r="AA64" s="21"/>
      <c r="AB64" s="21"/>
      <c r="AC64" s="47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48"/>
      <c r="AP64" s="21"/>
      <c r="AQ64" s="19"/>
    </row>
    <row r="65" spans="2:43">
      <c r="B65" s="18"/>
      <c r="C65" s="21"/>
      <c r="D65" s="47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48"/>
      <c r="AA65" s="21"/>
      <c r="AB65" s="21"/>
      <c r="AC65" s="47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48"/>
      <c r="AP65" s="21"/>
      <c r="AQ65" s="19"/>
    </row>
    <row r="66" spans="2:43">
      <c r="B66" s="18"/>
      <c r="C66" s="21"/>
      <c r="D66" s="47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48"/>
      <c r="AA66" s="21"/>
      <c r="AB66" s="21"/>
      <c r="AC66" s="47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48"/>
      <c r="AP66" s="21"/>
      <c r="AQ66" s="19"/>
    </row>
    <row r="67" spans="2:43">
      <c r="B67" s="18"/>
      <c r="C67" s="21"/>
      <c r="D67" s="47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48"/>
      <c r="AA67" s="21"/>
      <c r="AB67" s="21"/>
      <c r="AC67" s="47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48"/>
      <c r="AP67" s="21"/>
      <c r="AQ67" s="19"/>
    </row>
    <row r="68" spans="2:43">
      <c r="B68" s="18"/>
      <c r="C68" s="21"/>
      <c r="D68" s="47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48"/>
      <c r="AA68" s="21"/>
      <c r="AB68" s="21"/>
      <c r="AC68" s="47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48"/>
      <c r="AP68" s="21"/>
      <c r="AQ68" s="19"/>
    </row>
    <row r="69" spans="2:43" s="1" customFormat="1" ht="14.4">
      <c r="B69" s="30"/>
      <c r="C69" s="31"/>
      <c r="D69" s="49" t="s">
        <v>49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 t="s">
        <v>50</v>
      </c>
      <c r="S69" s="50"/>
      <c r="T69" s="50"/>
      <c r="U69" s="50"/>
      <c r="V69" s="50"/>
      <c r="W69" s="50"/>
      <c r="X69" s="50"/>
      <c r="Y69" s="50"/>
      <c r="Z69" s="52"/>
      <c r="AA69" s="31"/>
      <c r="AB69" s="31"/>
      <c r="AC69" s="49" t="s">
        <v>49</v>
      </c>
      <c r="AD69" s="50"/>
      <c r="AE69" s="50"/>
      <c r="AF69" s="50"/>
      <c r="AG69" s="50"/>
      <c r="AH69" s="50"/>
      <c r="AI69" s="50"/>
      <c r="AJ69" s="50"/>
      <c r="AK69" s="50"/>
      <c r="AL69" s="50"/>
      <c r="AM69" s="51" t="s">
        <v>50</v>
      </c>
      <c r="AN69" s="50"/>
      <c r="AO69" s="52"/>
      <c r="AP69" s="31"/>
      <c r="AQ69" s="32"/>
    </row>
    <row r="70" spans="2:43" s="1" customFormat="1" ht="6.9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9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5"/>
    </row>
    <row r="75" spans="2:43" s="1" customFormat="1" ht="6.9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8"/>
    </row>
    <row r="76" spans="2:43" s="1" customFormat="1" ht="36.9" customHeight="1">
      <c r="B76" s="30"/>
      <c r="C76" s="130" t="s">
        <v>95</v>
      </c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32"/>
    </row>
    <row r="77" spans="2:43" s="3" customFormat="1" ht="14.4" customHeight="1">
      <c r="B77" s="59"/>
      <c r="C77" s="25" t="s">
        <v>14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1"/>
    </row>
    <row r="78" spans="2:43" s="4" customFormat="1" ht="36.9" customHeight="1">
      <c r="B78" s="62"/>
      <c r="C78" s="63" t="s">
        <v>16</v>
      </c>
      <c r="D78" s="64"/>
      <c r="E78" s="64"/>
      <c r="F78" s="64"/>
      <c r="G78" s="64"/>
      <c r="H78" s="64"/>
      <c r="I78" s="64"/>
      <c r="J78" s="64"/>
      <c r="K78" s="64"/>
      <c r="L78" s="126" t="str">
        <f>K6</f>
        <v>Chodník a oplotenie na parcelách 533 a 534</v>
      </c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64"/>
      <c r="AQ78" s="65"/>
    </row>
    <row r="79" spans="2:43" s="1" customFormat="1" ht="6.9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3.2">
      <c r="B80" s="30"/>
      <c r="C80" s="25" t="s">
        <v>19</v>
      </c>
      <c r="D80" s="31"/>
      <c r="E80" s="31"/>
      <c r="F80" s="31"/>
      <c r="G80" s="31"/>
      <c r="H80" s="31"/>
      <c r="I80" s="31"/>
      <c r="J80" s="31"/>
      <c r="K80" s="31"/>
      <c r="L80" s="66" t="str">
        <f>IF(K8="","",K8)</f>
        <v>Čaklov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21</v>
      </c>
      <c r="AJ80" s="31"/>
      <c r="AK80" s="31"/>
      <c r="AL80" s="31"/>
      <c r="AM80" s="67" t="str">
        <f>IF(AN8= "","",AN8)</f>
        <v/>
      </c>
      <c r="AN80" s="31"/>
      <c r="AO80" s="31"/>
      <c r="AP80" s="31"/>
      <c r="AQ80" s="32"/>
    </row>
    <row r="81" spans="1:89" s="1" customFormat="1" ht="6.9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1:89" s="1" customFormat="1" ht="13.2">
      <c r="B82" s="30"/>
      <c r="C82" s="25" t="s">
        <v>22</v>
      </c>
      <c r="D82" s="31"/>
      <c r="E82" s="31"/>
      <c r="F82" s="31"/>
      <c r="G82" s="31"/>
      <c r="H82" s="31"/>
      <c r="I82" s="31"/>
      <c r="J82" s="31"/>
      <c r="K82" s="31"/>
      <c r="L82" s="60" t="str">
        <f>IF(E11= "","",E11)</f>
        <v>Obec Čaklov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29</v>
      </c>
      <c r="AJ82" s="31"/>
      <c r="AK82" s="31"/>
      <c r="AL82" s="31"/>
      <c r="AM82" s="119" t="str">
        <f>IF(E17="","",E17)</f>
        <v xml:space="preserve"> </v>
      </c>
      <c r="AN82" s="119"/>
      <c r="AO82" s="119"/>
      <c r="AP82" s="119"/>
      <c r="AQ82" s="32"/>
      <c r="AS82" s="115" t="s">
        <v>53</v>
      </c>
      <c r="AT82" s="116"/>
      <c r="AU82" s="45"/>
      <c r="AV82" s="45"/>
      <c r="AW82" s="45"/>
      <c r="AX82" s="45"/>
      <c r="AY82" s="45"/>
      <c r="AZ82" s="45"/>
      <c r="BA82" s="45"/>
      <c r="BB82" s="45"/>
      <c r="BC82" s="45"/>
      <c r="BD82" s="46"/>
    </row>
    <row r="83" spans="1:89" s="1" customFormat="1" ht="13.2">
      <c r="B83" s="30"/>
      <c r="C83" s="25" t="s">
        <v>27</v>
      </c>
      <c r="D83" s="31"/>
      <c r="E83" s="31"/>
      <c r="F83" s="31"/>
      <c r="G83" s="31"/>
      <c r="H83" s="31"/>
      <c r="I83" s="31"/>
      <c r="J83" s="31"/>
      <c r="K83" s="31"/>
      <c r="L83" s="60" t="str">
        <f>IF(E14= "Vyplň údaj","",E14)</f>
        <v/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32</v>
      </c>
      <c r="AJ83" s="31"/>
      <c r="AK83" s="31"/>
      <c r="AL83" s="31"/>
      <c r="AM83" s="119" t="str">
        <f>IF(E20="","",E20)</f>
        <v xml:space="preserve"> </v>
      </c>
      <c r="AN83" s="119"/>
      <c r="AO83" s="119"/>
      <c r="AP83" s="119"/>
      <c r="AQ83" s="32"/>
      <c r="AS83" s="117"/>
      <c r="AT83" s="118"/>
      <c r="AU83" s="31"/>
      <c r="AV83" s="31"/>
      <c r="AW83" s="31"/>
      <c r="AX83" s="31"/>
      <c r="AY83" s="31"/>
      <c r="AZ83" s="31"/>
      <c r="BA83" s="31"/>
      <c r="BB83" s="31"/>
      <c r="BC83" s="31"/>
      <c r="BD83" s="68"/>
    </row>
    <row r="84" spans="1:89" s="1" customFormat="1" ht="10.9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117"/>
      <c r="AT84" s="118"/>
      <c r="AU84" s="31"/>
      <c r="AV84" s="31"/>
      <c r="AW84" s="31"/>
      <c r="AX84" s="31"/>
      <c r="AY84" s="31"/>
      <c r="AZ84" s="31"/>
      <c r="BA84" s="31"/>
      <c r="BB84" s="31"/>
      <c r="BC84" s="31"/>
      <c r="BD84" s="68"/>
    </row>
    <row r="85" spans="1:89" s="1" customFormat="1" ht="29.25" customHeight="1">
      <c r="B85" s="30"/>
      <c r="C85" s="120" t="s">
        <v>54</v>
      </c>
      <c r="D85" s="121"/>
      <c r="E85" s="121"/>
      <c r="F85" s="121"/>
      <c r="G85" s="121"/>
      <c r="H85" s="42"/>
      <c r="I85" s="122" t="s">
        <v>55</v>
      </c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2" t="s">
        <v>56</v>
      </c>
      <c r="AH85" s="121"/>
      <c r="AI85" s="121"/>
      <c r="AJ85" s="121"/>
      <c r="AK85" s="121"/>
      <c r="AL85" s="121"/>
      <c r="AM85" s="121"/>
      <c r="AN85" s="122" t="s">
        <v>57</v>
      </c>
      <c r="AO85" s="121"/>
      <c r="AP85" s="123"/>
      <c r="AQ85" s="32"/>
      <c r="AS85" s="69" t="s">
        <v>58</v>
      </c>
      <c r="AT85" s="70" t="s">
        <v>59</v>
      </c>
      <c r="AU85" s="70" t="s">
        <v>60</v>
      </c>
      <c r="AV85" s="70" t="s">
        <v>61</v>
      </c>
      <c r="AW85" s="70" t="s">
        <v>62</v>
      </c>
      <c r="AX85" s="70" t="s">
        <v>63</v>
      </c>
      <c r="AY85" s="70" t="s">
        <v>64</v>
      </c>
      <c r="AZ85" s="70" t="s">
        <v>65</v>
      </c>
      <c r="BA85" s="70" t="s">
        <v>66</v>
      </c>
      <c r="BB85" s="70" t="s">
        <v>67</v>
      </c>
      <c r="BC85" s="70" t="s">
        <v>68</v>
      </c>
      <c r="BD85" s="71" t="s">
        <v>69</v>
      </c>
    </row>
    <row r="86" spans="1:89" s="1" customFormat="1" ht="10.9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2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6"/>
    </row>
    <row r="87" spans="1:89" s="4" customFormat="1" ht="32.4" customHeight="1">
      <c r="B87" s="62"/>
      <c r="C87" s="73" t="s">
        <v>70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113" t="e">
        <f>ROUND(SUM(AG88:AG89),2)</f>
        <v>#REF!</v>
      </c>
      <c r="AH87" s="113"/>
      <c r="AI87" s="113"/>
      <c r="AJ87" s="113"/>
      <c r="AK87" s="113"/>
      <c r="AL87" s="113"/>
      <c r="AM87" s="113"/>
      <c r="AN87" s="114" t="e">
        <f>SUM(AG87,AT87)</f>
        <v>#REF!</v>
      </c>
      <c r="AO87" s="114"/>
      <c r="AP87" s="114"/>
      <c r="AQ87" s="65"/>
      <c r="AS87" s="75" t="e">
        <f>ROUND(SUM(AS88:AS89),2)</f>
        <v>#REF!</v>
      </c>
      <c r="AT87" s="76" t="e">
        <f>ROUND(SUM(AV87:AW87),2)</f>
        <v>#REF!</v>
      </c>
      <c r="AU87" s="77" t="e">
        <f>ROUND(SUM(AU88:AU89),5)</f>
        <v>#REF!</v>
      </c>
      <c r="AV87" s="76" t="e">
        <f>ROUND(AZ87*L31,2)</f>
        <v>#REF!</v>
      </c>
      <c r="AW87" s="76" t="e">
        <f>ROUND(BA87*L32,2)</f>
        <v>#REF!</v>
      </c>
      <c r="AX87" s="76" t="e">
        <f>ROUND(BB87*L31,2)</f>
        <v>#REF!</v>
      </c>
      <c r="AY87" s="76" t="e">
        <f>ROUND(BC87*L32,2)</f>
        <v>#REF!</v>
      </c>
      <c r="AZ87" s="76" t="e">
        <f>ROUND(SUM(AZ88:AZ89),2)</f>
        <v>#REF!</v>
      </c>
      <c r="BA87" s="76" t="e">
        <f>ROUND(SUM(BA88:BA89),2)</f>
        <v>#REF!</v>
      </c>
      <c r="BB87" s="76" t="e">
        <f>ROUND(SUM(BB88:BB89),2)</f>
        <v>#REF!</v>
      </c>
      <c r="BC87" s="76" t="e">
        <f>ROUND(SUM(BC88:BC89),2)</f>
        <v>#REF!</v>
      </c>
      <c r="BD87" s="78" t="e">
        <f>ROUND(SUM(BD88:BD89),2)</f>
        <v>#REF!</v>
      </c>
      <c r="BS87" s="79" t="s">
        <v>71</v>
      </c>
      <c r="BT87" s="79" t="s">
        <v>72</v>
      </c>
      <c r="BU87" s="80" t="s">
        <v>73</v>
      </c>
      <c r="BV87" s="79" t="s">
        <v>74</v>
      </c>
      <c r="BW87" s="79" t="s">
        <v>75</v>
      </c>
      <c r="BX87" s="79" t="s">
        <v>76</v>
      </c>
    </row>
    <row r="88" spans="1:89" s="5" customFormat="1" ht="16.5" customHeight="1">
      <c r="A88" s="81" t="s">
        <v>77</v>
      </c>
      <c r="B88" s="82"/>
      <c r="C88" s="83"/>
      <c r="D88" s="125" t="s">
        <v>78</v>
      </c>
      <c r="E88" s="125"/>
      <c r="F88" s="125"/>
      <c r="G88" s="125"/>
      <c r="H88" s="125"/>
      <c r="I88" s="84"/>
      <c r="J88" s="125" t="s">
        <v>79</v>
      </c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8" t="e">
        <f>#REF!</f>
        <v>#REF!</v>
      </c>
      <c r="AH88" s="129"/>
      <c r="AI88" s="129"/>
      <c r="AJ88" s="129"/>
      <c r="AK88" s="129"/>
      <c r="AL88" s="129"/>
      <c r="AM88" s="129"/>
      <c r="AN88" s="128" t="e">
        <f>SUM(AG88,AT88)</f>
        <v>#REF!</v>
      </c>
      <c r="AO88" s="129"/>
      <c r="AP88" s="129"/>
      <c r="AQ88" s="85"/>
      <c r="AS88" s="86" t="e">
        <f>#REF!</f>
        <v>#REF!</v>
      </c>
      <c r="AT88" s="87" t="e">
        <f>ROUND(SUM(AV88:AW88),2)</f>
        <v>#REF!</v>
      </c>
      <c r="AU88" s="88" t="e">
        <f>#REF!</f>
        <v>#REF!</v>
      </c>
      <c r="AV88" s="87" t="e">
        <f>#REF!</f>
        <v>#REF!</v>
      </c>
      <c r="AW88" s="87" t="e">
        <f>#REF!</f>
        <v>#REF!</v>
      </c>
      <c r="AX88" s="87" t="e">
        <f>#REF!</f>
        <v>#REF!</v>
      </c>
      <c r="AY88" s="87" t="e">
        <f>#REF!</f>
        <v>#REF!</v>
      </c>
      <c r="AZ88" s="87" t="e">
        <f>#REF!</f>
        <v>#REF!</v>
      </c>
      <c r="BA88" s="87" t="e">
        <f>#REF!</f>
        <v>#REF!</v>
      </c>
      <c r="BB88" s="87" t="e">
        <f>#REF!</f>
        <v>#REF!</v>
      </c>
      <c r="BC88" s="87" t="e">
        <f>#REF!</f>
        <v>#REF!</v>
      </c>
      <c r="BD88" s="89" t="e">
        <f>#REF!</f>
        <v>#REF!</v>
      </c>
      <c r="BT88" s="90" t="s">
        <v>78</v>
      </c>
      <c r="BV88" s="90" t="s">
        <v>74</v>
      </c>
      <c r="BW88" s="90" t="s">
        <v>80</v>
      </c>
      <c r="BX88" s="90" t="s">
        <v>75</v>
      </c>
    </row>
    <row r="89" spans="1:89" s="5" customFormat="1" ht="16.5" customHeight="1">
      <c r="A89" s="81" t="s">
        <v>77</v>
      </c>
      <c r="B89" s="82"/>
      <c r="C89" s="83"/>
      <c r="D89" s="125" t="s">
        <v>81</v>
      </c>
      <c r="E89" s="125"/>
      <c r="F89" s="125"/>
      <c r="G89" s="125"/>
      <c r="H89" s="125"/>
      <c r="I89" s="84"/>
      <c r="J89" s="125" t="s">
        <v>93</v>
      </c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8" t="e">
        <f>#REF!</f>
        <v>#REF!</v>
      </c>
      <c r="AH89" s="129"/>
      <c r="AI89" s="129"/>
      <c r="AJ89" s="129"/>
      <c r="AK89" s="129"/>
      <c r="AL89" s="129"/>
      <c r="AM89" s="129"/>
      <c r="AN89" s="128" t="e">
        <f>SUM(AG89,AT89)</f>
        <v>#REF!</v>
      </c>
      <c r="AO89" s="129"/>
      <c r="AP89" s="129"/>
      <c r="AQ89" s="85"/>
      <c r="AS89" s="91" t="e">
        <f>#REF!</f>
        <v>#REF!</v>
      </c>
      <c r="AT89" s="92" t="e">
        <f>ROUND(SUM(AV89:AW89),2)</f>
        <v>#REF!</v>
      </c>
      <c r="AU89" s="93" t="e">
        <f>#REF!</f>
        <v>#REF!</v>
      </c>
      <c r="AV89" s="92" t="e">
        <f>#REF!</f>
        <v>#REF!</v>
      </c>
      <c r="AW89" s="92" t="e">
        <f>#REF!</f>
        <v>#REF!</v>
      </c>
      <c r="AX89" s="92" t="e">
        <f>#REF!</f>
        <v>#REF!</v>
      </c>
      <c r="AY89" s="92" t="e">
        <f>#REF!</f>
        <v>#REF!</v>
      </c>
      <c r="AZ89" s="92" t="e">
        <f>#REF!</f>
        <v>#REF!</v>
      </c>
      <c r="BA89" s="92" t="e">
        <f>#REF!</f>
        <v>#REF!</v>
      </c>
      <c r="BB89" s="92" t="e">
        <f>#REF!</f>
        <v>#REF!</v>
      </c>
      <c r="BC89" s="92" t="e">
        <f>#REF!</f>
        <v>#REF!</v>
      </c>
      <c r="BD89" s="94" t="e">
        <f>#REF!</f>
        <v>#REF!</v>
      </c>
      <c r="BT89" s="90" t="s">
        <v>78</v>
      </c>
      <c r="BV89" s="90" t="s">
        <v>74</v>
      </c>
      <c r="BW89" s="90" t="s">
        <v>82</v>
      </c>
      <c r="BX89" s="90" t="s">
        <v>75</v>
      </c>
    </row>
    <row r="90" spans="1:89">
      <c r="B90" s="18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19"/>
    </row>
    <row r="91" spans="1:89" s="1" customFormat="1" ht="30" customHeight="1">
      <c r="B91" s="30"/>
      <c r="C91" s="73" t="s">
        <v>83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114" t="e">
        <f>ROUND(SUM(AG92:AG95),2)</f>
        <v>#REF!</v>
      </c>
      <c r="AH91" s="114"/>
      <c r="AI91" s="114"/>
      <c r="AJ91" s="114"/>
      <c r="AK91" s="114"/>
      <c r="AL91" s="114"/>
      <c r="AM91" s="114"/>
      <c r="AN91" s="114" t="e">
        <f>ROUND(SUM(AN92:AN95),2)</f>
        <v>#REF!</v>
      </c>
      <c r="AO91" s="114"/>
      <c r="AP91" s="114"/>
      <c r="AQ91" s="32"/>
      <c r="AS91" s="69" t="s">
        <v>84</v>
      </c>
      <c r="AT91" s="70" t="s">
        <v>85</v>
      </c>
      <c r="AU91" s="70" t="s">
        <v>37</v>
      </c>
      <c r="AV91" s="71" t="s">
        <v>59</v>
      </c>
    </row>
    <row r="92" spans="1:89" s="1" customFormat="1" ht="19.95" customHeight="1">
      <c r="B92" s="30"/>
      <c r="C92" s="31"/>
      <c r="D92" s="95" t="s">
        <v>86</v>
      </c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111" t="e">
        <f>ROUND(AG87*AS92,2)</f>
        <v>#REF!</v>
      </c>
      <c r="AH92" s="112"/>
      <c r="AI92" s="112"/>
      <c r="AJ92" s="112"/>
      <c r="AK92" s="112"/>
      <c r="AL92" s="112"/>
      <c r="AM92" s="112"/>
      <c r="AN92" s="112" t="e">
        <f>ROUND(AG92+AV92,2)</f>
        <v>#REF!</v>
      </c>
      <c r="AO92" s="112"/>
      <c r="AP92" s="112"/>
      <c r="AQ92" s="32"/>
      <c r="AS92" s="96">
        <v>0</v>
      </c>
      <c r="AT92" s="97" t="s">
        <v>87</v>
      </c>
      <c r="AU92" s="97" t="s">
        <v>38</v>
      </c>
      <c r="AV92" s="98" t="e">
        <f>ROUND(IF(AU92="základná",AG92*L31,IF(AU92="znížená",AG92*L32,0)),2)</f>
        <v>#REF!</v>
      </c>
      <c r="BV92" s="14" t="s">
        <v>88</v>
      </c>
      <c r="BY92" s="99" t="e">
        <f>IF(AU92="základná",AV92,0)</f>
        <v>#REF!</v>
      </c>
      <c r="BZ92" s="99">
        <f>IF(AU92="znížená",AV92,0)</f>
        <v>0</v>
      </c>
      <c r="CA92" s="99">
        <v>0</v>
      </c>
      <c r="CB92" s="99">
        <v>0</v>
      </c>
      <c r="CC92" s="99">
        <v>0</v>
      </c>
      <c r="CD92" s="99" t="e">
        <f>IF(AU92="základná",AG92,0)</f>
        <v>#REF!</v>
      </c>
      <c r="CE92" s="99">
        <f>IF(AU92="znížená",AG92,0)</f>
        <v>0</v>
      </c>
      <c r="CF92" s="99">
        <f>IF(AU92="zákl. prenesená",AG92,0)</f>
        <v>0</v>
      </c>
      <c r="CG92" s="99">
        <f>IF(AU92="zníž. prenesená",AG92,0)</f>
        <v>0</v>
      </c>
      <c r="CH92" s="99">
        <f>IF(AU92="nulová",AG92,0)</f>
        <v>0</v>
      </c>
      <c r="CI92" s="14">
        <f>IF(AU92="základná",1,IF(AU92="znížená",2,IF(AU92="zákl. prenesená",4,IF(AU92="zníž. prenesená",5,3))))</f>
        <v>1</v>
      </c>
      <c r="CJ92" s="14">
        <f>IF(AT92="stavebná časť",1,IF(8892="investičná časť",2,3))</f>
        <v>1</v>
      </c>
      <c r="CK92" s="14" t="str">
        <f>IF(D92="Vyplň vlastné","","x")</f>
        <v>x</v>
      </c>
    </row>
    <row r="93" spans="1:89" s="1" customFormat="1" ht="19.95" customHeight="1">
      <c r="B93" s="30"/>
      <c r="C93" s="31"/>
      <c r="D93" s="109" t="s">
        <v>89</v>
      </c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31"/>
      <c r="AD93" s="31"/>
      <c r="AE93" s="31"/>
      <c r="AF93" s="31"/>
      <c r="AG93" s="111" t="e">
        <f>AG87*AS93</f>
        <v>#REF!</v>
      </c>
      <c r="AH93" s="112"/>
      <c r="AI93" s="112"/>
      <c r="AJ93" s="112"/>
      <c r="AK93" s="112"/>
      <c r="AL93" s="112"/>
      <c r="AM93" s="112"/>
      <c r="AN93" s="112" t="e">
        <f>AG93+AV93</f>
        <v>#REF!</v>
      </c>
      <c r="AO93" s="112"/>
      <c r="AP93" s="112"/>
      <c r="AQ93" s="32"/>
      <c r="AS93" s="100">
        <v>0</v>
      </c>
      <c r="AT93" s="101" t="s">
        <v>87</v>
      </c>
      <c r="AU93" s="101" t="s">
        <v>38</v>
      </c>
      <c r="AV93" s="102" t="e">
        <f>ROUND(IF(AU93="nulová",0,IF(OR(AU93="základná",AU93="zákl. prenesená"),AG93*L31,AG93*L32)),2)</f>
        <v>#REF!</v>
      </c>
      <c r="BV93" s="14" t="s">
        <v>90</v>
      </c>
      <c r="BY93" s="99" t="e">
        <f>IF(AU93="základná",AV93,0)</f>
        <v>#REF!</v>
      </c>
      <c r="BZ93" s="99">
        <f>IF(AU93="znížená",AV93,0)</f>
        <v>0</v>
      </c>
      <c r="CA93" s="99">
        <f>IF(AU93="zákl. prenesená",AV93,0)</f>
        <v>0</v>
      </c>
      <c r="CB93" s="99">
        <f>IF(AU93="zníž. prenesená",AV93,0)</f>
        <v>0</v>
      </c>
      <c r="CC93" s="99">
        <f>IF(AU93="nulová",AV93,0)</f>
        <v>0</v>
      </c>
      <c r="CD93" s="99" t="e">
        <f>IF(AU93="základná",AG93,0)</f>
        <v>#REF!</v>
      </c>
      <c r="CE93" s="99">
        <f>IF(AU93="znížená",AG93,0)</f>
        <v>0</v>
      </c>
      <c r="CF93" s="99">
        <f>IF(AU93="zákl. prenesená",AG93,0)</f>
        <v>0</v>
      </c>
      <c r="CG93" s="99">
        <f>IF(AU93="zníž. prenesená",AG93,0)</f>
        <v>0</v>
      </c>
      <c r="CH93" s="99">
        <f>IF(AU93="nulová",AG93,0)</f>
        <v>0</v>
      </c>
      <c r="CI93" s="14">
        <f>IF(AU93="základná",1,IF(AU93="znížená",2,IF(AU93="zákl. prenesená",4,IF(AU93="zníž. prenesená",5,3))))</f>
        <v>1</v>
      </c>
      <c r="CJ93" s="14">
        <f>IF(AT93="stavebná časť",1,IF(8893="investičná časť",2,3))</f>
        <v>1</v>
      </c>
      <c r="CK93" s="14" t="str">
        <f>IF(D93="Vyplň vlastné","","x")</f>
        <v/>
      </c>
    </row>
    <row r="94" spans="1:89" s="1" customFormat="1" ht="19.95" customHeight="1">
      <c r="B94" s="30"/>
      <c r="C94" s="31"/>
      <c r="D94" s="109" t="s">
        <v>89</v>
      </c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31"/>
      <c r="AD94" s="31"/>
      <c r="AE94" s="31"/>
      <c r="AF94" s="31"/>
      <c r="AG94" s="111" t="e">
        <f>AG87*AS94</f>
        <v>#REF!</v>
      </c>
      <c r="AH94" s="112"/>
      <c r="AI94" s="112"/>
      <c r="AJ94" s="112"/>
      <c r="AK94" s="112"/>
      <c r="AL94" s="112"/>
      <c r="AM94" s="112"/>
      <c r="AN94" s="112" t="e">
        <f>AG94+AV94</f>
        <v>#REF!</v>
      </c>
      <c r="AO94" s="112"/>
      <c r="AP94" s="112"/>
      <c r="AQ94" s="32"/>
      <c r="AS94" s="100">
        <v>0</v>
      </c>
      <c r="AT94" s="101" t="s">
        <v>87</v>
      </c>
      <c r="AU94" s="101" t="s">
        <v>38</v>
      </c>
      <c r="AV94" s="102" t="e">
        <f>ROUND(IF(AU94="nulová",0,IF(OR(AU94="základná",AU94="zákl. prenesená"),AG94*L31,AG94*L32)),2)</f>
        <v>#REF!</v>
      </c>
      <c r="BV94" s="14" t="s">
        <v>90</v>
      </c>
      <c r="BY94" s="99" t="e">
        <f>IF(AU94="základná",AV94,0)</f>
        <v>#REF!</v>
      </c>
      <c r="BZ94" s="99">
        <f>IF(AU94="znížená",AV94,0)</f>
        <v>0</v>
      </c>
      <c r="CA94" s="99">
        <f>IF(AU94="zákl. prenesená",AV94,0)</f>
        <v>0</v>
      </c>
      <c r="CB94" s="99">
        <f>IF(AU94="zníž. prenesená",AV94,0)</f>
        <v>0</v>
      </c>
      <c r="CC94" s="99">
        <f>IF(AU94="nulová",AV94,0)</f>
        <v>0</v>
      </c>
      <c r="CD94" s="99" t="e">
        <f>IF(AU94="základná",AG94,0)</f>
        <v>#REF!</v>
      </c>
      <c r="CE94" s="99">
        <f>IF(AU94="znížená",AG94,0)</f>
        <v>0</v>
      </c>
      <c r="CF94" s="99">
        <f>IF(AU94="zákl. prenesená",AG94,0)</f>
        <v>0</v>
      </c>
      <c r="CG94" s="99">
        <f>IF(AU94="zníž. prenesená",AG94,0)</f>
        <v>0</v>
      </c>
      <c r="CH94" s="99">
        <f>IF(AU94="nulová",AG94,0)</f>
        <v>0</v>
      </c>
      <c r="CI94" s="14">
        <f>IF(AU94="základná",1,IF(AU94="znížená",2,IF(AU94="zákl. prenesená",4,IF(AU94="zníž. prenesená",5,3))))</f>
        <v>1</v>
      </c>
      <c r="CJ94" s="14">
        <f>IF(AT94="stavebná časť",1,IF(8894="investičná časť",2,3))</f>
        <v>1</v>
      </c>
      <c r="CK94" s="14" t="str">
        <f>IF(D94="Vyplň vlastné","","x")</f>
        <v/>
      </c>
    </row>
    <row r="95" spans="1:89" s="1" customFormat="1" ht="19.95" customHeight="1">
      <c r="B95" s="30"/>
      <c r="C95" s="31"/>
      <c r="D95" s="109" t="s">
        <v>89</v>
      </c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31"/>
      <c r="AD95" s="31"/>
      <c r="AE95" s="31"/>
      <c r="AF95" s="31"/>
      <c r="AG95" s="111" t="e">
        <f>AG87*AS95</f>
        <v>#REF!</v>
      </c>
      <c r="AH95" s="112"/>
      <c r="AI95" s="112"/>
      <c r="AJ95" s="112"/>
      <c r="AK95" s="112"/>
      <c r="AL95" s="112"/>
      <c r="AM95" s="112"/>
      <c r="AN95" s="112" t="e">
        <f>AG95+AV95</f>
        <v>#REF!</v>
      </c>
      <c r="AO95" s="112"/>
      <c r="AP95" s="112"/>
      <c r="AQ95" s="32"/>
      <c r="AS95" s="103">
        <v>0</v>
      </c>
      <c r="AT95" s="104" t="s">
        <v>87</v>
      </c>
      <c r="AU95" s="104" t="s">
        <v>38</v>
      </c>
      <c r="AV95" s="105" t="e">
        <f>ROUND(IF(AU95="nulová",0,IF(OR(AU95="základná",AU95="zákl. prenesená"),AG95*L31,AG95*L32)),2)</f>
        <v>#REF!</v>
      </c>
      <c r="BV95" s="14" t="s">
        <v>90</v>
      </c>
      <c r="BY95" s="99" t="e">
        <f>IF(AU95="základná",AV95,0)</f>
        <v>#REF!</v>
      </c>
      <c r="BZ95" s="99">
        <f>IF(AU95="znížená",AV95,0)</f>
        <v>0</v>
      </c>
      <c r="CA95" s="99">
        <f>IF(AU95="zákl. prenesená",AV95,0)</f>
        <v>0</v>
      </c>
      <c r="CB95" s="99">
        <f>IF(AU95="zníž. prenesená",AV95,0)</f>
        <v>0</v>
      </c>
      <c r="CC95" s="99">
        <f>IF(AU95="nulová",AV95,0)</f>
        <v>0</v>
      </c>
      <c r="CD95" s="99" t="e">
        <f>IF(AU95="základná",AG95,0)</f>
        <v>#REF!</v>
      </c>
      <c r="CE95" s="99">
        <f>IF(AU95="znížená",AG95,0)</f>
        <v>0</v>
      </c>
      <c r="CF95" s="99">
        <f>IF(AU95="zákl. prenesená",AG95,0)</f>
        <v>0</v>
      </c>
      <c r="CG95" s="99">
        <f>IF(AU95="zníž. prenesená",AG95,0)</f>
        <v>0</v>
      </c>
      <c r="CH95" s="99">
        <f>IF(AU95="nulová",AG95,0)</f>
        <v>0</v>
      </c>
      <c r="CI95" s="14">
        <f>IF(AU95="základná",1,IF(AU95="znížená",2,IF(AU95="zákl. prenesená",4,IF(AU95="zníž. prenesená",5,3))))</f>
        <v>1</v>
      </c>
      <c r="CJ95" s="14">
        <f>IF(AT95="stavebná časť",1,IF(8895="investičná časť",2,3))</f>
        <v>1</v>
      </c>
      <c r="CK95" s="14" t="str">
        <f>IF(D95="Vyplň vlastné","","x")</f>
        <v/>
      </c>
    </row>
    <row r="96" spans="1:89" s="1" customFormat="1" ht="10.95" customHeight="1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2"/>
    </row>
    <row r="97" spans="2:43" s="1" customFormat="1" ht="30" customHeight="1">
      <c r="B97" s="30"/>
      <c r="C97" s="106" t="s">
        <v>91</v>
      </c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124" t="e">
        <f>ROUND(AG87+AG91,2)</f>
        <v>#REF!</v>
      </c>
      <c r="AH97" s="124"/>
      <c r="AI97" s="124"/>
      <c r="AJ97" s="124"/>
      <c r="AK97" s="124"/>
      <c r="AL97" s="124"/>
      <c r="AM97" s="124"/>
      <c r="AN97" s="124" t="e">
        <f>AN87+AN91</f>
        <v>#REF!</v>
      </c>
      <c r="AO97" s="124"/>
      <c r="AP97" s="124"/>
      <c r="AQ97" s="32"/>
    </row>
    <row r="98" spans="2:43" s="1" customFormat="1" ht="6.9" customHeight="1"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5"/>
    </row>
  </sheetData>
  <mergeCells count="62"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C2:AP2"/>
    <mergeCell ref="C4:AP4"/>
    <mergeCell ref="AK31:AO31"/>
    <mergeCell ref="L32:O32"/>
    <mergeCell ref="W32:AE32"/>
    <mergeCell ref="AK32:AO32"/>
    <mergeCell ref="C76:AP76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L78:AO78"/>
    <mergeCell ref="AM82:AP82"/>
    <mergeCell ref="AN88:AP88"/>
    <mergeCell ref="AG88:AM88"/>
    <mergeCell ref="D88:H88"/>
    <mergeCell ref="J88:AF88"/>
    <mergeCell ref="AG97:AM97"/>
    <mergeCell ref="AN97:AP97"/>
    <mergeCell ref="AN93:AP93"/>
    <mergeCell ref="D89:H89"/>
    <mergeCell ref="J89:AF89"/>
    <mergeCell ref="AN89:AP89"/>
    <mergeCell ref="AG89:AM89"/>
    <mergeCell ref="AN92:AP92"/>
    <mergeCell ref="C85:G85"/>
    <mergeCell ref="I85:AF85"/>
    <mergeCell ref="AG85:AM85"/>
    <mergeCell ref="AN85:AP85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D94:AB94"/>
    <mergeCell ref="AG94:AM94"/>
    <mergeCell ref="AS82:AT84"/>
    <mergeCell ref="AM83:AP83"/>
    <mergeCell ref="AN94:AP94"/>
    <mergeCell ref="D93:AB93"/>
    <mergeCell ref="AG93:AM93"/>
    <mergeCell ref="AG92:AM92"/>
  </mergeCells>
  <phoneticPr fontId="0" type="noConversion"/>
  <dataValidations count="2">
    <dataValidation type="list" allowBlank="1" showInputMessage="1" showErrorMessage="1" error="Povolené sú hodnoty základná, znížená, nulová." sqref="AU92:AU96">
      <formula1>"základná, znížená, nulová"</formula1>
    </dataValidation>
    <dataValidation type="list" allowBlank="1" showInputMessage="1" showErrorMessage="1" error="Povolené sú hodnoty stavebná časť, technologická časť, investičná časť." sqref="AT92:AT96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1 - SO 01 Oplotenie'!C2" display="/"/>
    <hyperlink ref="A89" location="'2 - SO 02 Spevnená plocha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Rekapitulácia stavby</vt:lpstr>
      <vt:lpstr>'Rekapitulácia stavby'!Názvy_tlače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DESKTOP-AM2GMU1\Grund</dc:creator>
  <cp:lastModifiedBy>Kocáková</cp:lastModifiedBy>
  <cp:lastPrinted>2018-03-20T11:32:21Z</cp:lastPrinted>
  <dcterms:created xsi:type="dcterms:W3CDTF">2018-03-15T08:32:20Z</dcterms:created>
  <dcterms:modified xsi:type="dcterms:W3CDTF">2018-03-21T08:24:50Z</dcterms:modified>
</cp:coreProperties>
</file>